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'Orçamento'!$A$13:$I$121</definedName>
    <definedName name="_xlnm._FilterDatabase" localSheetId="2" hidden="1">'Resumo'!$A$15:$E$26</definedName>
    <definedName name="_xlfn.IFERROR" hidden="1">#NAME?</definedName>
    <definedName name="_xlfn_IFERROR">NA()</definedName>
    <definedName name="_xlnm_Print_Area_1">'Orçamento'!$A$1:$I$112</definedName>
    <definedName name="_xlnm_Print_Area_2">#REF!</definedName>
    <definedName name="_xlnm_Print_Area_3">'Resumo'!$A$1:$E$41</definedName>
    <definedName name="_xlnm_Print_Area_4" localSheetId="1">'Cronograma Mensal'!$A$1:$F$48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 Mensal'!$A$1:$F$55</definedName>
    <definedName name="_xlnm.Print_Area" localSheetId="0">'Orçamento'!$A$1:$I$121</definedName>
    <definedName name="_xlnm.Print_Area" localSheetId="2">'Resumo'!$A$1:$E$41</definedName>
    <definedName name="Excel_BuiltIn__FilterDatabase" localSheetId="0">'Orçamento'!#REF!</definedName>
    <definedName name="Excel_BuiltIn_Print_Area" localSheetId="0">'Orçamento'!$A$1:$I$115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'Orçamento'!$A$13:$I$115</definedName>
    <definedName name="Z_29968698_A86A_456F_9240_BB3FE00129DB__wvu_FilterData" localSheetId="0">'Orçamento'!$A$13:$I$115</definedName>
    <definedName name="Z_30999B9E_2E65_4663_976F_9A54CE05102E__wvu_FilterData" localSheetId="0">'Orçamento'!$A$13:$I$115</definedName>
    <definedName name="Z_30999B9E_2E65_4663_976F_9A54CE05102E__wvu_PrintArea" localSheetId="1">'Cronograma Mensal'!$A$1:$F$54</definedName>
    <definedName name="Z_30999B9E_2E65_4663_976F_9A54CE05102E__wvu_PrintArea" localSheetId="0">'Orçamento'!$A$1:$I$121</definedName>
    <definedName name="Z_30999B9E_2E65_4663_976F_9A54CE05102E__wvu_PrintArea" localSheetId="2">'Resumo'!$A$1:$E$41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'Orçamento'!$A$13:$I$112</definedName>
    <definedName name="Z_37FA8F07_9D7A_418D_BC30_0AE0C3739A19__wvu_PrintArea" localSheetId="1">'Cronograma Mensal'!$A$1:$F$54</definedName>
    <definedName name="Z_37FA8F07_9D7A_418D_BC30_0AE0C3739A19__wvu_PrintArea" localSheetId="2">'Resumo'!$A$1:$E$41</definedName>
    <definedName name="Z_37FA8F07_9D7A_418D_BC30_0AE0C3739A19__wvu_PrintTitles" localSheetId="2">'Resumo'!$1:$15</definedName>
    <definedName name="Z_3B8348FD_7A00_44FD_ACF5_E6A19592872E_.wvu.Cols" localSheetId="1" hidden="1">'Cronograma Mensal'!$E:$F</definedName>
    <definedName name="Z_3B8348FD_7A00_44FD_ACF5_E6A19592872E_.wvu.Cols" localSheetId="0" hidden="1">'Orçamento'!$C:$C</definedName>
    <definedName name="Z_3B8348FD_7A00_44FD_ACF5_E6A19592872E_.wvu.FilterData" localSheetId="0" hidden="1">'Orçamento'!$A$13:$I$115</definedName>
    <definedName name="Z_3B8348FD_7A00_44FD_ACF5_E6A19592872E_.wvu.PrintArea" localSheetId="1" hidden="1">'Cronograma Mensal'!$A$1:$F$55</definedName>
    <definedName name="Z_3B8348FD_7A00_44FD_ACF5_E6A19592872E_.wvu.PrintArea" localSheetId="0" hidden="1">'Orçamento'!$A$1:$I$121</definedName>
    <definedName name="Z_3B8348FD_7A00_44FD_ACF5_E6A19592872E_.wvu.PrintArea" localSheetId="2" hidden="1">'Resumo'!$A$1:$E$41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'Orçamento'!$A$13:$I$112</definedName>
    <definedName name="Z_50160325_FDD6_4995_897D_2F4F0C6430EC__wvu_PrintArea" localSheetId="1">'Cronograma Mensal'!$A$1:$F$54</definedName>
    <definedName name="Z_50160325_FDD6_4995_897D_2F4F0C6430EC__wvu_PrintArea" localSheetId="0">'Orçamento'!$A$1:$I$121</definedName>
    <definedName name="Z_50160325_FDD6_4995_897D_2F4F0C6430EC__wvu_PrintArea" localSheetId="2">'Resumo'!$A$1:$E$41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'Orçamento'!$A$13:$I$112</definedName>
    <definedName name="Z_65A89EDC_E2EF_4E49_9370_82AFDB881213__wvu_FilterData" localSheetId="0">'Orçamento'!$A$13:$I$112</definedName>
    <definedName name="Z_8EC65F00_94CE_4AAC_901F_0F1A78C19FA2__wvu_FilterData" localSheetId="0">'Orçamento'!$A$13:$I$112</definedName>
    <definedName name="Z_B535EED3_096A_4559_AE37_6359A35C71B4_.wvu.Cols" localSheetId="1" hidden="1">'Cronograma Mensal'!$E:$F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'Orçamento'!$A$13:$I$115</definedName>
    <definedName name="Z_B535EED3_096A_4559_AE37_6359A35C71B4_.wvu.PrintArea" localSheetId="1" hidden="1">'Cronograma Mensal'!$A$1:$F$55</definedName>
    <definedName name="Z_B535EED3_096A_4559_AE37_6359A35C71B4_.wvu.PrintArea" localSheetId="0" hidden="1">'Orçamento'!$A$1:$I$121</definedName>
    <definedName name="Z_B535EED3_096A_4559_AE37_6359A35C71B4_.wvu.PrintArea" localSheetId="2" hidden="1">'Resumo'!$A$1:$E$41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'Orçamento'!$A$13:$I$115</definedName>
    <definedName name="Z_CE6D2F78_279A_48FF_B90B_4CA40BF0D3DA__wvu_FilterData" localSheetId="0">'Orçamento'!$A$13:$I$115</definedName>
    <definedName name="Z_CE6D2F78_279A_48FF_B90B_4CA40BF0D3DA__wvu_PrintArea" localSheetId="1">'Cronograma Mensal'!$A$1:$F$54</definedName>
    <definedName name="Z_CE6D2F78_279A_48FF_B90B_4CA40BF0D3DA__wvu_PrintArea" localSheetId="0">'Orçamento'!$A$1:$I$121</definedName>
    <definedName name="Z_CE6D2F78_279A_48FF_B90B_4CA40BF0D3DA__wvu_PrintArea" localSheetId="2">'Resumo'!$A$1:$E$41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<sst xmlns="http://schemas.openxmlformats.org/spreadsheetml/2006/main" count="418" uniqueCount="284">
  <si>
    <t xml:space="preserve">OBRA: </t>
  </si>
  <si>
    <t xml:space="preserve">Tipo de Intervenção: </t>
  </si>
  <si>
    <t>Área de intervenção:</t>
  </si>
  <si>
    <t>Endereço :</t>
  </si>
  <si>
    <t>Investimento: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</si>
  <si>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</si>
  <si>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</si>
  <si>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</si>
  <si>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</si>
  <si>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</si>
  <si>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</si>
  <si>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</si>
  <si>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</si>
  <si>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</si>
  <si>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</si>
  <si>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m</t>
  </si>
  <si>
    <t>01.02</t>
  </si>
  <si>
    <t>01.02.01</t>
  </si>
  <si>
    <t>02.01</t>
  </si>
  <si>
    <t>02.01.01</t>
  </si>
  <si>
    <t>02.01.02</t>
  </si>
  <si>
    <t>02.02</t>
  </si>
  <si>
    <t>02.02.01</t>
  </si>
  <si>
    <t>02.02.02</t>
  </si>
  <si>
    <t>03.01</t>
  </si>
  <si>
    <t>03.01.01</t>
  </si>
  <si>
    <t>03.01.02</t>
  </si>
  <si>
    <t>03.02</t>
  </si>
  <si>
    <t>03.02.01</t>
  </si>
  <si>
    <t>03.03</t>
  </si>
  <si>
    <t>03.03.01</t>
  </si>
  <si>
    <t>04.01</t>
  </si>
  <si>
    <t>04.01.01</t>
  </si>
  <si>
    <t>04.01.02</t>
  </si>
  <si>
    <t>04.01.03</t>
  </si>
  <si>
    <t>04.01.058</t>
  </si>
  <si>
    <t>04.02</t>
  </si>
  <si>
    <t>ELEMENTO VAZADO</t>
  </si>
  <si>
    <t>04.02.01</t>
  </si>
  <si>
    <t>04.02.014</t>
  </si>
  <si>
    <t>04.03</t>
  </si>
  <si>
    <t>04.03.01</t>
  </si>
  <si>
    <t>04.03.02</t>
  </si>
  <si>
    <t>04.03.03</t>
  </si>
  <si>
    <t>05.01</t>
  </si>
  <si>
    <t>05.01.01</t>
  </si>
  <si>
    <t>05.01.004</t>
  </si>
  <si>
    <t>05.01.02</t>
  </si>
  <si>
    <t>05.02</t>
  </si>
  <si>
    <t>05.02.01</t>
  </si>
  <si>
    <t>05.80.042</t>
  </si>
  <si>
    <t>05.03</t>
  </si>
  <si>
    <t>05.03.01</t>
  </si>
  <si>
    <t>05.05.040</t>
  </si>
  <si>
    <t>05.03.02</t>
  </si>
  <si>
    <t>05.05.086</t>
  </si>
  <si>
    <t>05.05.067</t>
  </si>
  <si>
    <t>05.05.075</t>
  </si>
  <si>
    <t>06.01</t>
  </si>
  <si>
    <t>06.01.01</t>
  </si>
  <si>
    <t>06.01.02</t>
  </si>
  <si>
    <t>06.01.03</t>
  </si>
  <si>
    <t xml:space="preserve">OUTROS ELEMENTOS METÁLICOS </t>
  </si>
  <si>
    <t>07.01</t>
  </si>
  <si>
    <t>07.01.01</t>
  </si>
  <si>
    <t>INSTALAÇÃO HIDRÁULICA</t>
  </si>
  <si>
    <t>08.01</t>
  </si>
  <si>
    <t>08.01.01</t>
  </si>
  <si>
    <t>08.01.02</t>
  </si>
  <si>
    <t>08.01.03</t>
  </si>
  <si>
    <t>08.01.04</t>
  </si>
  <si>
    <t>08.02.021</t>
  </si>
  <si>
    <t>08.01.05</t>
  </si>
  <si>
    <t>un</t>
  </si>
  <si>
    <t>08.02</t>
  </si>
  <si>
    <t>08.03.016</t>
  </si>
  <si>
    <t>08.16.010</t>
  </si>
  <si>
    <t>05.05.101</t>
  </si>
  <si>
    <t>05.05.104</t>
  </si>
  <si>
    <t>08.17.058</t>
  </si>
  <si>
    <t>09.01</t>
  </si>
  <si>
    <t>09.01.01</t>
  </si>
  <si>
    <t>09.01.02</t>
  </si>
  <si>
    <t>09.03.046</t>
  </si>
  <si>
    <t>09.03.047</t>
  </si>
  <si>
    <t>09.08.089</t>
  </si>
  <si>
    <t>10.01</t>
  </si>
  <si>
    <t>10.01.01</t>
  </si>
  <si>
    <t>11.01</t>
  </si>
  <si>
    <t>11.01.01</t>
  </si>
  <si>
    <t>12.02.002</t>
  </si>
  <si>
    <t>12.02.005</t>
  </si>
  <si>
    <t>12.02.007</t>
  </si>
  <si>
    <t>12.02.036</t>
  </si>
  <si>
    <t>15.02.026</t>
  </si>
  <si>
    <t>ESQUADRIAS</t>
  </si>
  <si>
    <t>SERVIÇOS COMPLEMENTARES</t>
  </si>
  <si>
    <t>06.02.060</t>
  </si>
  <si>
    <t>16.11.005</t>
  </si>
  <si>
    <t>Item</t>
  </si>
  <si>
    <t>Descrição</t>
  </si>
  <si>
    <t>Peso</t>
  </si>
  <si>
    <t>Valor do Serviço</t>
  </si>
  <si>
    <t>Sub-Total</t>
  </si>
  <si>
    <t>Total Geral</t>
  </si>
  <si>
    <t>Código</t>
  </si>
  <si>
    <t>10.01.02</t>
  </si>
  <si>
    <t>06.03.032</t>
  </si>
  <si>
    <t>02.02.03</t>
  </si>
  <si>
    <t>06.01.064</t>
  </si>
  <si>
    <t>06.01.062</t>
  </si>
  <si>
    <t>04.50.001</t>
  </si>
  <si>
    <t>74209/1</t>
  </si>
  <si>
    <t>Custo Total</t>
  </si>
  <si>
    <t>05.04</t>
  </si>
  <si>
    <t>Chapisco</t>
  </si>
  <si>
    <t>Reboco</t>
  </si>
  <si>
    <t>PINTURA</t>
  </si>
  <si>
    <t>Invest./Área:</t>
  </si>
  <si>
    <t>ADMINISTRAÇÃO LOCAL E INSTALAÇÕES DE CANTEIRO</t>
  </si>
  <si>
    <t>ADMINISTRAÇÃO LOCAL</t>
  </si>
  <si>
    <t>INSTALAÇÕES DE CANTEIRO</t>
  </si>
  <si>
    <t>Descrição dos Serviços</t>
  </si>
  <si>
    <t xml:space="preserve">Custo un. </t>
  </si>
  <si>
    <t>TOTAL GERAL</t>
  </si>
  <si>
    <t>VALOR TOTAL (sem BDI)</t>
  </si>
  <si>
    <t>VALOR TOTAL (com BDI)</t>
  </si>
  <si>
    <t>ESQUADRIAS DE MADEIRA</t>
  </si>
  <si>
    <t>REDE DE GÁS</t>
  </si>
  <si>
    <t>LIMPEZA</t>
  </si>
  <si>
    <t xml:space="preserve">TOTAL GERAL COM BDI 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</si>
  <si>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</si>
  <si>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04.01.050</t>
  </si>
  <si>
    <t>04.03.029</t>
  </si>
  <si>
    <t>05.01.070</t>
  </si>
  <si>
    <t>05.60.001</t>
  </si>
  <si>
    <t>05.60.005</t>
  </si>
  <si>
    <t>05.60.010</t>
  </si>
  <si>
    <t>05.70.001</t>
  </si>
  <si>
    <t>05.70.005</t>
  </si>
  <si>
    <t>05.82.010</t>
  </si>
  <si>
    <t>06.01.063</t>
  </si>
  <si>
    <t>06.01.066</t>
  </si>
  <si>
    <t>06.01.067</t>
  </si>
  <si>
    <t>06.02.026</t>
  </si>
  <si>
    <t>06.02.028</t>
  </si>
  <si>
    <t>06.03.040</t>
  </si>
  <si>
    <t>08.02.005</t>
  </si>
  <si>
    <t>08.03.002</t>
  </si>
  <si>
    <t>08.03.015</t>
  </si>
  <si>
    <t>08.11.050</t>
  </si>
  <si>
    <t>08.11.051</t>
  </si>
  <si>
    <t>08.11.052</t>
  </si>
  <si>
    <t>08.60.011</t>
  </si>
  <si>
    <t>09.07.004</t>
  </si>
  <si>
    <t>09.07.005</t>
  </si>
  <si>
    <t>09.08.058</t>
  </si>
  <si>
    <t>09.08.063</t>
  </si>
  <si>
    <t>09.09.055</t>
  </si>
  <si>
    <t>09.80.007</t>
  </si>
  <si>
    <t>13.02.100</t>
  </si>
  <si>
    <t>15.02.003</t>
  </si>
  <si>
    <t>15.02.005</t>
  </si>
  <si>
    <t>15.02.018</t>
  </si>
  <si>
    <t>16.80.097</t>
  </si>
  <si>
    <t>Reforma</t>
  </si>
  <si>
    <t>Estrada Reta, nº 93, Chacará Santa Cecília - Itapevi - SP</t>
  </si>
  <si>
    <t>DEMOLIÇÃO E RETIRADA</t>
  </si>
  <si>
    <t>DEMOLIÇÃO</t>
  </si>
  <si>
    <t>RETIRADA</t>
  </si>
  <si>
    <t>ALVENARIA E ELE MENTOS DIVISÓRIOS</t>
  </si>
  <si>
    <t>DRYWALL</t>
  </si>
  <si>
    <t>ESQUADRIA METÁLICA</t>
  </si>
  <si>
    <t>04.02.02</t>
  </si>
  <si>
    <t>04.02.03</t>
  </si>
  <si>
    <t>04.02.04</t>
  </si>
  <si>
    <t>04.02.05</t>
  </si>
  <si>
    <t>04.02.06</t>
  </si>
  <si>
    <t>04.02.07</t>
  </si>
  <si>
    <t>REDE DE ÁGUA FRIA</t>
  </si>
  <si>
    <t>REDE DE ESGOTO</t>
  </si>
  <si>
    <t>05.04.01</t>
  </si>
  <si>
    <t>05.05</t>
  </si>
  <si>
    <t>05.05.01</t>
  </si>
  <si>
    <t>05.05.02</t>
  </si>
  <si>
    <t>05.05.03</t>
  </si>
  <si>
    <t>INSTALAÇÕES ELÉTRICAS</t>
  </si>
  <si>
    <t>06.01.04</t>
  </si>
  <si>
    <t>06.01.05</t>
  </si>
  <si>
    <t>06.01.06</t>
  </si>
  <si>
    <t>06.01.07</t>
  </si>
  <si>
    <t>06.01.08</t>
  </si>
  <si>
    <t>REVESTIMENTO</t>
  </si>
  <si>
    <t>PISO</t>
  </si>
  <si>
    <t>PAREDE</t>
  </si>
  <si>
    <t>COMPLEMENTO</t>
  </si>
  <si>
    <t>ALVENARIA</t>
  </si>
  <si>
    <t>10.01.03</t>
  </si>
  <si>
    <t>10.01.04</t>
  </si>
  <si>
    <t>10.01.05</t>
  </si>
  <si>
    <t>LOUÇAS / METAIS / MISTURADORES</t>
  </si>
  <si>
    <t>05.02.02</t>
  </si>
  <si>
    <t>05.02.03</t>
  </si>
  <si>
    <t xml:space="preserve">PAREDE </t>
  </si>
  <si>
    <t>04.02.08</t>
  </si>
  <si>
    <t>MISTURADORES</t>
  </si>
  <si>
    <t>Escola do Futuro Profª Magali Trevizan Proença de Almeida</t>
  </si>
  <si>
    <t>Intervenção:</t>
  </si>
  <si>
    <t>04.01.04</t>
  </si>
  <si>
    <t>02.02.04</t>
  </si>
  <si>
    <t>05.03.03</t>
  </si>
  <si>
    <t>10.01.06</t>
  </si>
  <si>
    <t>10.01.07</t>
  </si>
  <si>
    <t>08.02.01</t>
  </si>
  <si>
    <t>TETO</t>
  </si>
  <si>
    <t>10.01.08</t>
  </si>
  <si>
    <t>Encarregado Geral De Obras Com Encargos Complementares</t>
  </si>
  <si>
    <t>Placa De Obra Em Chapa De Aco Galvanizado</t>
  </si>
  <si>
    <t>Demolição De Alvenarias Em Geral E Elementos Vazados,Incl Revestimentos</t>
  </si>
  <si>
    <t>Caçamba De 4M3 Para Retirada De Entulho</t>
  </si>
  <si>
    <t>Retirada De Folhas De Portas Ou Janelas</t>
  </si>
  <si>
    <t>Retirada De Batentes De Esquadrias De Madeira</t>
  </si>
  <si>
    <t>Retirada De Guarnição Ou Molduras</t>
  </si>
  <si>
    <t>Retirada De Aparelhos Sanitários Incluindo Acessórios</t>
  </si>
  <si>
    <t>Alvenaria Auto-Portante: Bloco Concreto Estrutural De 14X19X39Cm Classe B</t>
  </si>
  <si>
    <t>Verga/Cinta Em Bloco De Concreto Canaleta - 14 Cm</t>
  </si>
  <si>
    <t>Divisoria De  Placa De Gesso Acartonado Standard 15Mm Espessura 120/90  Com Lã Mineral. Fornecida E Instalada</t>
  </si>
  <si>
    <t>Elemento Vazado De Concreto Tipo Quadriculado 16 Furos C/Aletas Inclinadas 39X39X10Cm</t>
  </si>
  <si>
    <t>Recolocação De Folhas De Porta Ou Janela</t>
  </si>
  <si>
    <t>Recolocação De Batentes De Esquadrias De Madeira</t>
  </si>
  <si>
    <t>Pm-04 Porta De Madeira Sarrafeada P/ Pint. Bat. Madeira L=82Cm</t>
  </si>
  <si>
    <t>Pm-83 Porta De Correr Acessivel Sarrafeada Maciça G1-C1 P/Pintura L=101Cm</t>
  </si>
  <si>
    <t>Ea-13 Janela De Aluminio - 1,80 X 1,50 M</t>
  </si>
  <si>
    <t>Ea-14 Janela De Aluminio - 1,80 X 1,20 M</t>
  </si>
  <si>
    <t>Ea-15 Janela De Aluminio - 1,80 X 0,60 M</t>
  </si>
  <si>
    <t>Ea - 17 Janela De Aluminio (1,80 X0,90 M)</t>
  </si>
  <si>
    <t>Pf-23 Porta De Ferro C/ Bandeira Em Chapa Perfurada L=140Cm</t>
  </si>
  <si>
    <t>Pf-21 Porta De Ferro Com Bandeira Em Chapa Perfurada L=102Cm</t>
  </si>
  <si>
    <t>Ea-18 Janela De Aluminio (Ventilacao Cruzada) L= 180 Cm</t>
  </si>
  <si>
    <t>Pt-38 Portao Em Gradil Eletrofundido (345X230Cm)</t>
  </si>
  <si>
    <t>Gr-01 Grade De Protecao Ferro Chato 1" X 1/4" Malha 15Cm X15Cm</t>
  </si>
  <si>
    <t>Tela Arame Galvanizado Mosquiteira Contra Insetos</t>
  </si>
  <si>
    <t>Cantoneira De Ferro 1 1/2" X 1 1/2" X 1/8"</t>
  </si>
  <si>
    <t>Tubo Pvc Rígido Junta Soldável De 20 Incl Conexões</t>
  </si>
  <si>
    <t>Tubo Pvc Rígido Junta Soldável De 25 Incl Conexões</t>
  </si>
  <si>
    <t>Tubo De Pvc Reforçado "Sr" Junta Elástica Dn 40 Incl Conexões</t>
  </si>
  <si>
    <t>Tubo De Pvc Reforçado "Sr" Junta Elástica Dn 50 Incl Conexões</t>
  </si>
  <si>
    <t>Tubo De Pvc Reforçado "Sr" Junta Elástica Dn 75 Incl Conexões</t>
  </si>
  <si>
    <t>Cc-01 Cuba Inox (60X50X30Cm) Inclusive Válvula Americana-Granito</t>
  </si>
  <si>
    <t>Cc-04 Cuba Dupla Inox (102X40X25Cm) Inclusive Válvula Americana-Granito</t>
  </si>
  <si>
    <t>Lavatorio De Louca Branca Sem Coluna C/ Torneira De Fecham Automatico</t>
  </si>
  <si>
    <t>Ft-02 Filtro Para Agua Potavel</t>
  </si>
  <si>
    <t>Ag-08 Abrigo Para Gas Com 2 Bujoes De 13 Kg</t>
  </si>
  <si>
    <t>Tubo Aco Galvaniz Nbr5580-Cl Media, Dn20Mm (3/4") - Incl Conexoes</t>
  </si>
  <si>
    <t>Vg-01 Valvula E Regulador De Pressao De Gas</t>
  </si>
  <si>
    <t>Fio De 2,50 Mm2 - 750 V De Isolacao</t>
  </si>
  <si>
    <t>Fio De 4 Mm2 - 750 V De Isolacao</t>
  </si>
  <si>
    <t>Eletroduto De Pvc Rigido Roscavel De 25Mm - Incl Conexoes</t>
  </si>
  <si>
    <t>Eletroduto De Pvc Rigido Roscavel De 32Mm - Incl Conexoes</t>
  </si>
  <si>
    <t>Il-48 Luminaria Aberta C/ Refletor E Pend P/Fluor (2X32W)</t>
  </si>
  <si>
    <t>Tomada 2P+T Padrao Nbr 14136, Corrente 20A-250V-Eletr.Pvc Rigido</t>
  </si>
  <si>
    <t>2 Interruptores De 1 Tecla Em Caixa 4"X4"-Eletroduto De Pvc</t>
  </si>
  <si>
    <t>Interruptor De 1 Tecla Simples Caixa 4"X2"-Eletr Pvc Rígido</t>
  </si>
  <si>
    <t>Ceramica Esmalt.Antider. Absorção De Agua 3% A 8% Pei 4/5 Coef.Atrito Minimo 0,4 Uso Exclusivo Padrao Creche</t>
  </si>
  <si>
    <t>Emboco</t>
  </si>
  <si>
    <t>Massa Niveladora Para Interior</t>
  </si>
  <si>
    <t>Revestimento Com Azulejos Lisos, Branco Brilhante</t>
  </si>
  <si>
    <t>Tinta Latex Standard Com Massa Niveladora</t>
  </si>
  <si>
    <t>Tinta Latex Economica</t>
  </si>
  <si>
    <t>Esmalte A Base De Agua</t>
  </si>
  <si>
    <t>Pr-03 Prateleira De Granilite - L=30Cm</t>
  </si>
  <si>
    <t>Pr-09 Prateleira Em Granilite - L=55Cm</t>
  </si>
  <si>
    <t>Bs-05 Bancada Para Cozinha - Granito Polido 20Mm</t>
  </si>
  <si>
    <t>Ba-13 Balcao Atendimento - Granito</t>
  </si>
  <si>
    <t>Tampo De Pia Em Granito E=2Cm</t>
  </si>
  <si>
    <t>Dx.01/03 - Coifa Em Chapa De Aço Galvanizado Para Fogão De 6 Bocas</t>
  </si>
  <si>
    <t>Lousa Quadriculada L=4.61M Mod. Lg-01</t>
  </si>
  <si>
    <t>Limpeza Da Obra</t>
  </si>
  <si>
    <t>mes</t>
  </si>
  <si>
    <t>m2</t>
  </si>
  <si>
    <t>m3</t>
  </si>
  <si>
    <t>Sinapi- Jan/20</t>
  </si>
  <si>
    <t xml:space="preserve">FDE-Jan/20 </t>
  </si>
  <si>
    <t>Siurb (Edif)- Jul/19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</si>
</sst>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  <numFmt numFmtId="205" formatCode="0.000%"/>
    <numFmt numFmtId="206" formatCode="0.0000%"/>
    <numFmt numFmtId="207" formatCode="0.00000%"/>
    <numFmt numFmtId="208" formatCode="0.000000%"/>
    <numFmt numFmtId="209" formatCode="0.0%"/>
  </numFmts>
  <fonts count="73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3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1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hair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NumberFormat="0">
      <alignment/>
      <protection/>
    </xf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6" fillId="0" borderId="0" applyFont="0" applyFill="0" applyBorder="0" applyAlignment="0" applyProtection="0"/>
    <xf numFmtId="0" fontId="57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8" fillId="0" borderId="0" applyFont="0" applyFill="0" applyBorder="0" applyAlignment="0" applyProtection="0"/>
    <xf numFmtId="9" fontId="0" fillId="0" borderId="0">
      <alignment/>
      <protection/>
    </xf>
    <xf numFmtId="0" fontId="58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18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169" fontId="0" fillId="0" borderId="0">
      <alignment/>
      <protection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0" fillId="0" borderId="0">
      <alignment/>
      <protection/>
    </xf>
  </cellStyleXfs>
  <cellXfs count="345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49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66" fillId="33" borderId="14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11" fillId="0" borderId="0" xfId="45" applyFont="1" applyFill="1" applyBorder="1" applyAlignment="1" applyProtection="1">
      <alignment vertical="center"/>
      <protection locked="0"/>
    </xf>
    <xf numFmtId="2" fontId="1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45" applyFont="1" applyFill="1" applyBorder="1" applyAlignment="1" applyProtection="1">
      <alignment vertical="center"/>
      <protection locked="0"/>
    </xf>
    <xf numFmtId="4" fontId="0" fillId="0" borderId="11" xfId="49" applyNumberFormat="1" applyFont="1" applyFill="1" applyBorder="1" applyAlignment="1" applyProtection="1">
      <alignment horizontal="center" vertical="center"/>
      <protection hidden="1"/>
    </xf>
    <xf numFmtId="49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6" xfId="45" applyNumberFormat="1" applyFont="1" applyFill="1" applyBorder="1" applyAlignment="1" applyProtection="1">
      <alignment horizontal="center" vertical="center"/>
      <protection hidden="1"/>
    </xf>
    <xf numFmtId="49" fontId="0" fillId="0" borderId="16" xfId="45" applyNumberFormat="1" applyFont="1" applyFill="1" applyBorder="1" applyAlignment="1" applyProtection="1">
      <alignment horizontal="center" vertical="center"/>
      <protection hidden="1"/>
    </xf>
    <xf numFmtId="49" fontId="0" fillId="0" borderId="11" xfId="45" applyNumberFormat="1" applyFont="1" applyFill="1" applyBorder="1" applyAlignment="1" applyProtection="1">
      <alignment horizontal="center" vertical="center"/>
      <protection hidden="1"/>
    </xf>
    <xf numFmtId="49" fontId="0" fillId="0" borderId="17" xfId="45" applyNumberFormat="1" applyFont="1" applyFill="1" applyBorder="1" applyAlignment="1" applyProtection="1">
      <alignment horizontal="center" vertical="center"/>
      <protection hidden="1"/>
    </xf>
    <xf numFmtId="49" fontId="0" fillId="0" borderId="18" xfId="45" applyNumberFormat="1" applyFont="1" applyFill="1" applyBorder="1" applyAlignment="1" applyProtection="1">
      <alignment horizontal="center" vertical="center"/>
      <protection hidden="1"/>
    </xf>
    <xf numFmtId="49" fontId="0" fillId="0" borderId="17" xfId="45" applyNumberFormat="1" applyFont="1" applyFill="1" applyBorder="1" applyAlignment="1" applyProtection="1">
      <alignment horizontal="center" vertical="center"/>
      <protection hidden="1"/>
    </xf>
    <xf numFmtId="49" fontId="0" fillId="0" borderId="16" xfId="45" applyNumberFormat="1" applyFont="1" applyFill="1" applyBorder="1" applyAlignment="1" applyProtection="1">
      <alignment horizontal="center" vertical="center"/>
      <protection hidden="1"/>
    </xf>
    <xf numFmtId="0" fontId="0" fillId="0" borderId="11" xfId="45" applyNumberFormat="1" applyFont="1" applyFill="1" applyBorder="1" applyAlignment="1" applyProtection="1">
      <alignment horizontal="center" vertical="center"/>
      <protection hidden="1"/>
    </xf>
    <xf numFmtId="166" fontId="0" fillId="0" borderId="19" xfId="49" applyFont="1" applyFill="1" applyBorder="1" applyAlignment="1" applyProtection="1">
      <alignment horizontal="right" vertical="center"/>
      <protection hidden="1"/>
    </xf>
    <xf numFmtId="0" fontId="0" fillId="0" borderId="20" xfId="45" applyFont="1" applyBorder="1" applyAlignment="1" applyProtection="1">
      <alignment horizontal="center" vertical="center"/>
      <protection locked="0"/>
    </xf>
    <xf numFmtId="0" fontId="0" fillId="0" borderId="21" xfId="45" applyFont="1" applyBorder="1" applyAlignment="1" applyProtection="1">
      <alignment vertical="center"/>
      <protection locked="0"/>
    </xf>
    <xf numFmtId="0" fontId="0" fillId="0" borderId="21" xfId="45" applyFont="1" applyFill="1" applyBorder="1" applyAlignment="1" applyProtection="1">
      <alignment horizontal="center" vertical="center"/>
      <protection locked="0"/>
    </xf>
    <xf numFmtId="0" fontId="2" fillId="0" borderId="21" xfId="45" applyFont="1" applyBorder="1" applyAlignment="1" applyProtection="1">
      <alignment vertical="center"/>
      <protection locked="0"/>
    </xf>
    <xf numFmtId="0" fontId="2" fillId="0" borderId="22" xfId="45" applyFont="1" applyBorder="1" applyAlignment="1" applyProtection="1">
      <alignment vertical="center"/>
      <protection locked="0"/>
    </xf>
    <xf numFmtId="0" fontId="0" fillId="0" borderId="23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24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24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11" xfId="99" applyNumberFormat="1" applyFont="1" applyFill="1" applyBorder="1" applyAlignment="1" applyProtection="1">
      <alignment horizontal="center" vertical="center"/>
      <protection locked="0"/>
    </xf>
    <xf numFmtId="4" fontId="0" fillId="0" borderId="19" xfId="99" applyNumberFormat="1" applyFont="1" applyFill="1" applyBorder="1" applyAlignment="1" applyProtection="1">
      <alignment horizontal="center" vertical="center"/>
      <protection locked="0"/>
    </xf>
    <xf numFmtId="10" fontId="0" fillId="0" borderId="0" xfId="102" applyNumberFormat="1" applyFont="1" applyFill="1" applyBorder="1" applyAlignment="1" applyProtection="1">
      <alignment vertical="center"/>
      <protection locked="0"/>
    </xf>
    <xf numFmtId="10" fontId="0" fillId="0" borderId="0" xfId="102" applyNumberFormat="1" applyFont="1" applyFill="1" applyBorder="1" applyAlignment="1" applyProtection="1">
      <alignment vertical="center" wrapText="1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 wrapText="1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25" xfId="68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10" fontId="0" fillId="0" borderId="26" xfId="68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3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23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168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23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4" fillId="0" borderId="24" xfId="45" applyFont="1" applyBorder="1" applyAlignment="1" applyProtection="1">
      <alignment horizontal="center" vertical="center" wrapText="1"/>
      <protection hidden="1"/>
    </xf>
    <xf numFmtId="0" fontId="4" fillId="0" borderId="23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24" xfId="49" applyFont="1" applyFill="1" applyBorder="1" applyAlignment="1" applyProtection="1">
      <alignment horizontal="center" vertical="center" wrapText="1"/>
      <protection hidden="1"/>
    </xf>
    <xf numFmtId="0" fontId="4" fillId="0" borderId="23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27" xfId="45" applyFont="1" applyBorder="1" applyAlignment="1" applyProtection="1">
      <alignment vertical="center"/>
      <protection hidden="1"/>
    </xf>
    <xf numFmtId="0" fontId="6" fillId="0" borderId="28" xfId="45" applyFont="1" applyFill="1" applyBorder="1" applyAlignment="1" applyProtection="1">
      <alignment vertical="center"/>
      <protection hidden="1"/>
    </xf>
    <xf numFmtId="180" fontId="4" fillId="0" borderId="28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45" applyFont="1" applyFill="1" applyBorder="1" applyAlignment="1" applyProtection="1">
      <alignment vertical="center"/>
      <protection hidden="1"/>
    </xf>
    <xf numFmtId="0" fontId="0" fillId="0" borderId="23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45" applyFont="1" applyBorder="1" applyAlignment="1" applyProtection="1">
      <alignment horizontal="center" vertical="center" wrapText="1"/>
      <protection hidden="1"/>
    </xf>
    <xf numFmtId="0" fontId="66" fillId="33" borderId="30" xfId="45" applyFont="1" applyFill="1" applyBorder="1" applyAlignment="1" applyProtection="1">
      <alignment horizontal="center" vertical="center" wrapText="1"/>
      <protection hidden="1"/>
    </xf>
    <xf numFmtId="0" fontId="66" fillId="33" borderId="31" xfId="45" applyFont="1" applyFill="1" applyBorder="1" applyAlignment="1" applyProtection="1">
      <alignment horizontal="left" vertical="center" wrapText="1"/>
      <protection hidden="1"/>
    </xf>
    <xf numFmtId="0" fontId="66" fillId="33" borderId="32" xfId="45" applyFont="1" applyFill="1" applyBorder="1" applyAlignment="1" applyProtection="1">
      <alignment horizontal="center" vertical="center" wrapText="1"/>
      <protection hidden="1"/>
    </xf>
    <xf numFmtId="4" fontId="66" fillId="34" borderId="31" xfId="45" applyNumberFormat="1" applyFont="1" applyFill="1" applyBorder="1" applyAlignment="1" applyProtection="1">
      <alignment horizontal="center" vertical="center" wrapText="1"/>
      <protection hidden="1"/>
    </xf>
    <xf numFmtId="4" fontId="66" fillId="33" borderId="32" xfId="45" applyNumberFormat="1" applyFont="1" applyFill="1" applyBorder="1" applyAlignment="1" applyProtection="1">
      <alignment horizontal="center" vertical="center" wrapText="1"/>
      <protection hidden="1"/>
    </xf>
    <xf numFmtId="166" fontId="66" fillId="33" borderId="32" xfId="49" applyFont="1" applyFill="1" applyBorder="1" applyAlignment="1" applyProtection="1">
      <alignment horizontal="center" vertical="center" wrapText="1"/>
      <protection hidden="1"/>
    </xf>
    <xf numFmtId="168" fontId="66" fillId="33" borderId="33" xfId="45" applyNumberFormat="1" applyFont="1" applyFill="1" applyBorder="1" applyAlignment="1" applyProtection="1">
      <alignment horizontal="center" vertical="center" wrapText="1"/>
      <protection hidden="1"/>
    </xf>
    <xf numFmtId="170" fontId="9" fillId="35" borderId="34" xfId="45" applyNumberFormat="1" applyFont="1" applyFill="1" applyBorder="1" applyAlignment="1" applyProtection="1">
      <alignment horizontal="center" vertical="center" wrapText="1"/>
      <protection hidden="1"/>
    </xf>
    <xf numFmtId="0" fontId="9" fillId="36" borderId="34" xfId="45" applyFont="1" applyFill="1" applyBorder="1" applyAlignment="1" applyProtection="1">
      <alignment horizontal="left" vertical="center" wrapText="1"/>
      <protection hidden="1"/>
    </xf>
    <xf numFmtId="166" fontId="9" fillId="36" borderId="34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36" borderId="34" xfId="49" applyFont="1" applyFill="1" applyBorder="1" applyAlignment="1" applyProtection="1">
      <alignment horizontal="centerContinuous" vertical="center" wrapText="1"/>
      <protection hidden="1"/>
    </xf>
    <xf numFmtId="10" fontId="9" fillId="36" borderId="35" xfId="102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45" applyFont="1" applyFill="1" applyBorder="1" applyAlignment="1" applyProtection="1">
      <alignment horizontal="center" vertical="center" wrapText="1"/>
      <protection hidden="1"/>
    </xf>
    <xf numFmtId="0" fontId="3" fillId="0" borderId="36" xfId="45" applyFont="1" applyBorder="1" applyAlignment="1" applyProtection="1">
      <alignment horizontal="left" vertical="center" wrapText="1"/>
      <protection hidden="1"/>
    </xf>
    <xf numFmtId="166" fontId="3" fillId="0" borderId="36" xfId="49" applyFont="1" applyFill="1" applyBorder="1" applyAlignment="1" applyProtection="1">
      <alignment horizontal="centerContinuous" vertical="center"/>
      <protection hidden="1"/>
    </xf>
    <xf numFmtId="10" fontId="3" fillId="0" borderId="37" xfId="10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6" xfId="99" applyNumberFormat="1" applyFont="1" applyFill="1" applyBorder="1" applyAlignment="1" applyProtection="1">
      <alignment horizontal="center" vertical="center"/>
      <protection hidden="1"/>
    </xf>
    <xf numFmtId="10" fontId="0" fillId="0" borderId="38" xfId="102" applyNumberFormat="1" applyFont="1" applyFill="1" applyBorder="1" applyAlignment="1" applyProtection="1">
      <alignment horizontal="center" vertical="center"/>
      <protection hidden="1"/>
    </xf>
    <xf numFmtId="0" fontId="3" fillId="0" borderId="39" xfId="45" applyFont="1" applyFill="1" applyBorder="1" applyAlignment="1" applyProtection="1">
      <alignment horizontal="center" vertical="center" wrapText="1"/>
      <protection hidden="1"/>
    </xf>
    <xf numFmtId="0" fontId="3" fillId="0" borderId="39" xfId="45" applyFont="1" applyBorder="1" applyAlignment="1" applyProtection="1">
      <alignment horizontal="left" vertical="center" wrapText="1"/>
      <protection hidden="1"/>
    </xf>
    <xf numFmtId="166" fontId="3" fillId="0" borderId="39" xfId="49" applyFont="1" applyFill="1" applyBorder="1" applyAlignment="1" applyProtection="1">
      <alignment horizontal="centerContinuous" vertical="center"/>
      <protection hidden="1"/>
    </xf>
    <xf numFmtId="10" fontId="3" fillId="0" borderId="40" xfId="102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82" applyFont="1" applyFill="1" applyBorder="1" applyAlignment="1" applyProtection="1">
      <alignment horizontal="center"/>
      <protection hidden="1"/>
    </xf>
    <xf numFmtId="4" fontId="0" fillId="0" borderId="11" xfId="99" applyNumberFormat="1" applyFont="1" applyFill="1" applyBorder="1" applyAlignment="1" applyProtection="1">
      <alignment horizontal="center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4" fontId="0" fillId="0" borderId="16" xfId="99" applyNumberFormat="1" applyFont="1" applyFill="1" applyBorder="1" applyAlignment="1" applyProtection="1">
      <alignment horizontal="center" vertical="center"/>
      <protection hidden="1"/>
    </xf>
    <xf numFmtId="10" fontId="0" fillId="0" borderId="42" xfId="102" applyNumberFormat="1" applyFont="1" applyFill="1" applyBorder="1" applyAlignment="1" applyProtection="1">
      <alignment horizontal="center" vertical="center"/>
      <protection hidden="1"/>
    </xf>
    <xf numFmtId="10" fontId="0" fillId="0" borderId="43" xfId="102" applyNumberFormat="1" applyFont="1" applyFill="1" applyBorder="1" applyAlignment="1" applyProtection="1">
      <alignment horizontal="center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45" applyFont="1" applyFill="1" applyBorder="1" applyAlignment="1" applyProtection="1">
      <alignment horizontal="center" vertical="center" wrapText="1"/>
      <protection hidden="1"/>
    </xf>
    <xf numFmtId="0" fontId="0" fillId="0" borderId="12" xfId="45" applyFont="1" applyFill="1" applyBorder="1" applyAlignment="1" applyProtection="1">
      <alignment horizontal="center" vertical="center" wrapText="1"/>
      <protection hidden="1"/>
    </xf>
    <xf numFmtId="0" fontId="0" fillId="0" borderId="11" xfId="45" applyFont="1" applyFill="1" applyBorder="1" applyAlignment="1" applyProtection="1">
      <alignment horizontal="center" vertical="center" wrapText="1"/>
      <protection hidden="1"/>
    </xf>
    <xf numFmtId="4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45" applyFont="1" applyFill="1" applyBorder="1" applyAlignment="1" applyProtection="1">
      <alignment horizontal="center" vertical="center" wrapText="1"/>
      <protection hidden="1"/>
    </xf>
    <xf numFmtId="0" fontId="3" fillId="0" borderId="39" xfId="45" applyFont="1" applyFill="1" applyBorder="1" applyAlignment="1" applyProtection="1">
      <alignment horizontal="left" vertical="center" wrapText="1"/>
      <protection hidden="1"/>
    </xf>
    <xf numFmtId="0" fontId="0" fillId="0" borderId="17" xfId="45" applyFont="1" applyFill="1" applyBorder="1" applyAlignment="1" applyProtection="1">
      <alignment horizontal="center" vertical="center" wrapText="1"/>
      <protection hidden="1"/>
    </xf>
    <xf numFmtId="4" fontId="0" fillId="0" borderId="17" xfId="0" applyNumberFormat="1" applyFont="1" applyFill="1" applyBorder="1" applyAlignment="1" applyProtection="1">
      <alignment horizontal="center" vertical="center"/>
      <protection hidden="1"/>
    </xf>
    <xf numFmtId="4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9" xfId="45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Font="1" applyFill="1" applyBorder="1" applyAlignment="1" applyProtection="1">
      <alignment horizontal="center" vertical="center"/>
      <protection hidden="1"/>
    </xf>
    <xf numFmtId="4" fontId="0" fillId="0" borderId="19" xfId="99" applyNumberFormat="1" applyFont="1" applyFill="1" applyBorder="1" applyAlignment="1" applyProtection="1">
      <alignment horizontal="center" vertical="center"/>
      <protection hidden="1"/>
    </xf>
    <xf numFmtId="10" fontId="0" fillId="0" borderId="44" xfId="102" applyNumberFormat="1" applyFont="1" applyFill="1" applyBorder="1" applyAlignment="1" applyProtection="1">
      <alignment horizontal="center" vertical="center"/>
      <protection hidden="1"/>
    </xf>
    <xf numFmtId="49" fontId="0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 wrapText="1"/>
      <protection hidden="1"/>
    </xf>
    <xf numFmtId="4" fontId="0" fillId="0" borderId="18" xfId="0" applyNumberFormat="1" applyFont="1" applyFill="1" applyBorder="1" applyAlignment="1" applyProtection="1">
      <alignment horizontal="center" vertical="center"/>
      <protection hidden="1"/>
    </xf>
    <xf numFmtId="4" fontId="0" fillId="0" borderId="18" xfId="99" applyNumberFormat="1" applyFont="1" applyFill="1" applyBorder="1" applyAlignment="1" applyProtection="1">
      <alignment horizontal="center" vertical="center"/>
      <protection hidden="1"/>
    </xf>
    <xf numFmtId="0" fontId="3" fillId="0" borderId="46" xfId="45" applyFont="1" applyFill="1" applyBorder="1" applyAlignment="1" applyProtection="1">
      <alignment horizontal="center" vertical="center" wrapText="1"/>
      <protection hidden="1"/>
    </xf>
    <xf numFmtId="0" fontId="3" fillId="0" borderId="46" xfId="45" applyFont="1" applyBorder="1" applyAlignment="1" applyProtection="1">
      <alignment horizontal="left" vertical="center" wrapText="1"/>
      <protection hidden="1"/>
    </xf>
    <xf numFmtId="166" fontId="3" fillId="0" borderId="46" xfId="49" applyFont="1" applyFill="1" applyBorder="1" applyAlignment="1" applyProtection="1">
      <alignment horizontal="centerContinuous" vertical="center"/>
      <protection hidden="1"/>
    </xf>
    <xf numFmtId="10" fontId="3" fillId="0" borderId="46" xfId="102" applyNumberFormat="1" applyFont="1" applyFill="1" applyBorder="1" applyAlignment="1" applyProtection="1">
      <alignment horizontal="center" vertical="center" wrapText="1"/>
      <protection hidden="1"/>
    </xf>
    <xf numFmtId="166" fontId="3" fillId="37" borderId="36" xfId="49" applyFont="1" applyFill="1" applyBorder="1" applyAlignment="1" applyProtection="1">
      <alignment horizontal="centerContinuous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/>
      <protection hidden="1"/>
    </xf>
    <xf numFmtId="49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48" xfId="45" applyFont="1" applyFill="1" applyBorder="1" applyAlignment="1" applyProtection="1">
      <alignment horizontal="center" vertical="center"/>
      <protection hidden="1"/>
    </xf>
    <xf numFmtId="4" fontId="0" fillId="0" borderId="48" xfId="0" applyNumberFormat="1" applyFont="1" applyFill="1" applyBorder="1" applyAlignment="1" applyProtection="1">
      <alignment horizontal="center" vertical="center"/>
      <protection hidden="1"/>
    </xf>
    <xf numFmtId="10" fontId="0" fillId="0" borderId="49" xfId="102" applyNumberFormat="1" applyFont="1" applyFill="1" applyBorder="1" applyAlignment="1" applyProtection="1">
      <alignment horizontal="center" vertical="center"/>
      <protection hidden="1"/>
    </xf>
    <xf numFmtId="0" fontId="0" fillId="0" borderId="18" xfId="45" applyFont="1" applyFill="1" applyBorder="1" applyAlignment="1" applyProtection="1">
      <alignment horizontal="center" vertical="center"/>
      <protection hidden="1"/>
    </xf>
    <xf numFmtId="10" fontId="0" fillId="0" borderId="50" xfId="102" applyNumberFormat="1" applyFont="1" applyFill="1" applyBorder="1" applyAlignment="1" applyProtection="1">
      <alignment horizontal="center" vertical="center"/>
      <protection hidden="1"/>
    </xf>
    <xf numFmtId="49" fontId="0" fillId="0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52" xfId="45" applyFont="1" applyFill="1" applyBorder="1" applyAlignment="1" applyProtection="1">
      <alignment horizontal="center" vertical="center"/>
      <protection hidden="1"/>
    </xf>
    <xf numFmtId="4" fontId="0" fillId="0" borderId="52" xfId="0" applyNumberFormat="1" applyFont="1" applyFill="1" applyBorder="1" applyAlignment="1" applyProtection="1">
      <alignment horizontal="center" vertical="center"/>
      <protection hidden="1"/>
    </xf>
    <xf numFmtId="10" fontId="0" fillId="0" borderId="53" xfId="102" applyNumberFormat="1" applyFont="1" applyFill="1" applyBorder="1" applyAlignment="1" applyProtection="1">
      <alignment horizontal="center" vertical="center"/>
      <protection hidden="1"/>
    </xf>
    <xf numFmtId="0" fontId="0" fillId="0" borderId="18" xfId="45" applyFont="1" applyFill="1" applyBorder="1" applyAlignment="1" applyProtection="1">
      <alignment horizontal="center" vertical="center"/>
      <protection hidden="1"/>
    </xf>
    <xf numFmtId="0" fontId="3" fillId="0" borderId="36" xfId="45" applyFont="1" applyFill="1" applyBorder="1" applyAlignment="1" applyProtection="1">
      <alignment horizontal="left" vertical="center" wrapText="1"/>
      <protection hidden="1"/>
    </xf>
    <xf numFmtId="0" fontId="0" fillId="0" borderId="11" xfId="45" applyFont="1" applyFill="1" applyBorder="1" applyAlignment="1" applyProtection="1">
      <alignment horizontal="center" vertical="center"/>
      <protection hidden="1"/>
    </xf>
    <xf numFmtId="0" fontId="66" fillId="33" borderId="54" xfId="45" applyFont="1" applyFill="1" applyBorder="1" applyAlignment="1" applyProtection="1">
      <alignment vertical="center"/>
      <protection hidden="1"/>
    </xf>
    <xf numFmtId="0" fontId="66" fillId="33" borderId="55" xfId="45" applyFont="1" applyFill="1" applyBorder="1" applyAlignment="1" applyProtection="1">
      <alignment vertical="center"/>
      <protection hidden="1"/>
    </xf>
    <xf numFmtId="0" fontId="66" fillId="33" borderId="34" xfId="45" applyFont="1" applyFill="1" applyBorder="1" applyAlignment="1" applyProtection="1">
      <alignment horizontal="left" vertical="center"/>
      <protection hidden="1"/>
    </xf>
    <xf numFmtId="0" fontId="66" fillId="33" borderId="34" xfId="45" applyFont="1" applyFill="1" applyBorder="1" applyAlignment="1" applyProtection="1">
      <alignment horizontal="center" vertical="center"/>
      <protection hidden="1"/>
    </xf>
    <xf numFmtId="4" fontId="66" fillId="34" borderId="56" xfId="45" applyNumberFormat="1" applyFont="1" applyFill="1" applyBorder="1" applyAlignment="1" applyProtection="1">
      <alignment horizontal="center" vertical="center"/>
      <protection hidden="1"/>
    </xf>
    <xf numFmtId="9" fontId="67" fillId="33" borderId="35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Fill="1" applyBorder="1" applyAlignment="1" applyProtection="1">
      <alignment horizontal="centerContinuous" vertical="center" wrapText="1"/>
      <protection hidden="1"/>
    </xf>
    <xf numFmtId="0" fontId="16" fillId="0" borderId="0" xfId="45" applyFont="1" applyFill="1" applyBorder="1" applyAlignment="1" applyProtection="1">
      <alignment horizontal="centerContinuous" vertical="center" wrapText="1"/>
      <protection hidden="1"/>
    </xf>
    <xf numFmtId="0" fontId="4" fillId="0" borderId="0" xfId="45" applyFont="1" applyFill="1" applyBorder="1" applyAlignment="1" applyProtection="1">
      <alignment horizontal="centerContinuous" vertical="center" wrapText="1"/>
      <protection hidden="1"/>
    </xf>
    <xf numFmtId="0" fontId="13" fillId="0" borderId="0" xfId="45" applyFont="1" applyFill="1" applyAlignment="1" applyProtection="1">
      <alignment horizontal="centerContinuous" vertical="center" wrapText="1"/>
      <protection hidden="1"/>
    </xf>
    <xf numFmtId="4" fontId="13" fillId="0" borderId="0" xfId="45" applyNumberFormat="1" applyFont="1" applyFill="1" applyAlignment="1" applyProtection="1">
      <alignment horizontal="centerContinuous" vertical="center" wrapText="1"/>
      <protection hidden="1"/>
    </xf>
    <xf numFmtId="0" fontId="13" fillId="0" borderId="0" xfId="45" applyFont="1" applyAlignment="1" applyProtection="1">
      <alignment horizontal="right" vertical="center"/>
      <protection hidden="1"/>
    </xf>
    <xf numFmtId="10" fontId="13" fillId="0" borderId="0" xfId="45" applyNumberFormat="1" applyFont="1" applyAlignment="1" applyProtection="1">
      <alignment horizontal="center" vertical="center"/>
      <protection hidden="1"/>
    </xf>
    <xf numFmtId="0" fontId="3" fillId="0" borderId="20" xfId="45" applyFont="1" applyBorder="1" applyAlignment="1" applyProtection="1">
      <alignment vertical="center" wrapText="1"/>
      <protection hidden="1"/>
    </xf>
    <xf numFmtId="0" fontId="3" fillId="0" borderId="21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6" fillId="0" borderId="23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3" fillId="0" borderId="27" xfId="45" applyFont="1" applyBorder="1" applyAlignment="1" applyProtection="1">
      <alignment vertical="center"/>
      <protection hidden="1"/>
    </xf>
    <xf numFmtId="0" fontId="3" fillId="0" borderId="28" xfId="45" applyFont="1" applyBorder="1" applyAlignment="1" applyProtection="1">
      <alignment vertical="center"/>
      <protection hidden="1"/>
    </xf>
    <xf numFmtId="0" fontId="3" fillId="0" borderId="57" xfId="45" applyFont="1" applyBorder="1" applyAlignment="1" applyProtection="1">
      <alignment vertical="center" wrapText="1"/>
      <protection hidden="1"/>
    </xf>
    <xf numFmtId="0" fontId="66" fillId="33" borderId="58" xfId="68" applyFont="1" applyFill="1" applyBorder="1" applyAlignment="1" applyProtection="1">
      <alignment horizontal="center" vertical="center"/>
      <protection hidden="1"/>
    </xf>
    <xf numFmtId="0" fontId="66" fillId="33" borderId="59" xfId="68" applyFont="1" applyFill="1" applyBorder="1" applyAlignment="1" applyProtection="1">
      <alignment horizontal="center" vertical="center"/>
      <protection hidden="1"/>
    </xf>
    <xf numFmtId="0" fontId="16" fillId="0" borderId="60" xfId="68" applyFont="1" applyBorder="1" applyAlignment="1" applyProtection="1">
      <alignment vertical="center"/>
      <protection hidden="1"/>
    </xf>
    <xf numFmtId="179" fontId="10" fillId="38" borderId="26" xfId="54" applyNumberFormat="1" applyFont="1" applyFill="1" applyBorder="1" applyAlignment="1" applyProtection="1">
      <alignment horizontal="center" vertical="center"/>
      <protection hidden="1"/>
    </xf>
    <xf numFmtId="49" fontId="3" fillId="0" borderId="57" xfId="68" applyNumberFormat="1" applyFont="1" applyBorder="1" applyAlignment="1" applyProtection="1">
      <alignment horizontal="center"/>
      <protection hidden="1"/>
    </xf>
    <xf numFmtId="0" fontId="9" fillId="0" borderId="57" xfId="68" applyFont="1" applyBorder="1" applyAlignment="1" applyProtection="1">
      <alignment horizontal="center"/>
      <protection hidden="1"/>
    </xf>
    <xf numFmtId="10" fontId="4" fillId="0" borderId="57" xfId="68" applyNumberFormat="1" applyFont="1" applyBorder="1" applyAlignment="1" applyProtection="1">
      <alignment horizontal="center" vertical="center"/>
      <protection hidden="1"/>
    </xf>
    <xf numFmtId="10" fontId="4" fillId="0" borderId="57" xfId="68" applyNumberFormat="1" applyFont="1" applyBorder="1" applyAlignment="1" applyProtection="1">
      <alignment horizontal="center"/>
      <protection hidden="1"/>
    </xf>
    <xf numFmtId="0" fontId="4" fillId="0" borderId="32" xfId="45" applyFont="1" applyBorder="1" applyAlignment="1" applyProtection="1">
      <alignment horizontal="left" vertical="center" wrapText="1"/>
      <protection hidden="1"/>
    </xf>
    <xf numFmtId="0" fontId="4" fillId="0" borderId="30" xfId="45" applyFont="1" applyBorder="1" applyAlignment="1" applyProtection="1">
      <alignment horizontal="left" vertical="center" wrapText="1"/>
      <protection hidden="1"/>
    </xf>
    <xf numFmtId="0" fontId="4" fillId="0" borderId="30" xfId="45" applyFont="1" applyBorder="1" applyAlignment="1" applyProtection="1">
      <alignment vertical="center" wrapText="1"/>
      <protection hidden="1"/>
    </xf>
    <xf numFmtId="0" fontId="4" fillId="0" borderId="61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62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vertical="center" wrapText="1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80" fontId="4" fillId="0" borderId="62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63" xfId="45" applyFont="1" applyBorder="1" applyAlignment="1" applyProtection="1">
      <alignment horizontal="center" vertical="center" wrapText="1"/>
      <protection hidden="1"/>
    </xf>
    <xf numFmtId="0" fontId="3" fillId="0" borderId="64" xfId="45" applyFont="1" applyBorder="1" applyAlignment="1" applyProtection="1">
      <alignment vertical="center" wrapText="1"/>
      <protection hidden="1"/>
    </xf>
    <xf numFmtId="0" fontId="3" fillId="0" borderId="65" xfId="45" applyFont="1" applyBorder="1" applyAlignment="1" applyProtection="1">
      <alignment vertical="center" wrapText="1"/>
      <protection hidden="1"/>
    </xf>
    <xf numFmtId="0" fontId="66" fillId="33" borderId="31" xfId="45" applyFont="1" applyFill="1" applyBorder="1" applyAlignment="1" applyProtection="1">
      <alignment horizontal="center" vertical="center" wrapText="1"/>
      <protection hidden="1"/>
    </xf>
    <xf numFmtId="166" fontId="66" fillId="33" borderId="31" xfId="49" applyFont="1" applyFill="1" applyBorder="1" applyAlignment="1" applyProtection="1">
      <alignment horizontal="center" vertical="center" wrapText="1"/>
      <protection hidden="1"/>
    </xf>
    <xf numFmtId="168" fontId="68" fillId="33" borderId="31" xfId="45" applyNumberFormat="1" applyFont="1" applyFill="1" applyBorder="1" applyAlignment="1" applyProtection="1">
      <alignment horizontal="center" vertical="center" wrapText="1"/>
      <protection hidden="1"/>
    </xf>
    <xf numFmtId="170" fontId="9" fillId="39" borderId="66" xfId="45" applyNumberFormat="1" applyFont="1" applyFill="1" applyBorder="1" applyAlignment="1" applyProtection="1">
      <alignment horizontal="center" vertical="center" wrapText="1"/>
      <protection hidden="1"/>
    </xf>
    <xf numFmtId="0" fontId="9" fillId="39" borderId="67" xfId="45" applyFont="1" applyFill="1" applyBorder="1" applyAlignment="1" applyProtection="1">
      <alignment horizontal="center" vertical="center" wrapText="1"/>
      <protection hidden="1"/>
    </xf>
    <xf numFmtId="166" fontId="10" fillId="39" borderId="16" xfId="49" applyFont="1" applyFill="1" applyBorder="1" applyAlignment="1" applyProtection="1">
      <alignment horizontal="center" vertical="center" wrapText="1"/>
      <protection hidden="1"/>
    </xf>
    <xf numFmtId="166" fontId="10" fillId="39" borderId="68" xfId="49" applyFont="1" applyFill="1" applyBorder="1" applyAlignment="1" applyProtection="1">
      <alignment horizontal="center" vertical="center" wrapText="1"/>
      <protection hidden="1"/>
    </xf>
    <xf numFmtId="10" fontId="9" fillId="39" borderId="69" xfId="102" applyNumberFormat="1" applyFont="1" applyFill="1" applyBorder="1" applyAlignment="1" applyProtection="1">
      <alignment horizontal="center" vertical="center" wrapText="1"/>
      <protection hidden="1"/>
    </xf>
    <xf numFmtId="170" fontId="9" fillId="39" borderId="70" xfId="45" applyNumberFormat="1" applyFont="1" applyFill="1" applyBorder="1" applyAlignment="1" applyProtection="1">
      <alignment horizontal="center" vertical="center" wrapText="1"/>
      <protection hidden="1"/>
    </xf>
    <xf numFmtId="0" fontId="9" fillId="39" borderId="71" xfId="45" applyFont="1" applyFill="1" applyBorder="1" applyAlignment="1" applyProtection="1">
      <alignment horizontal="center" vertical="center" wrapText="1"/>
      <protection hidden="1"/>
    </xf>
    <xf numFmtId="166" fontId="10" fillId="39" borderId="17" xfId="49" applyFont="1" applyFill="1" applyBorder="1" applyAlignment="1" applyProtection="1">
      <alignment horizontal="center" vertical="center" wrapText="1"/>
      <protection hidden="1"/>
    </xf>
    <xf numFmtId="166" fontId="10" fillId="39" borderId="72" xfId="49" applyFont="1" applyFill="1" applyBorder="1" applyAlignment="1" applyProtection="1">
      <alignment horizontal="center" vertical="center" wrapText="1"/>
      <protection hidden="1"/>
    </xf>
    <xf numFmtId="10" fontId="9" fillId="39" borderId="73" xfId="102" applyNumberFormat="1" applyFont="1" applyFill="1" applyBorder="1" applyAlignment="1" applyProtection="1">
      <alignment horizontal="center" vertical="center" wrapText="1"/>
      <protection hidden="1"/>
    </xf>
    <xf numFmtId="166" fontId="69" fillId="34" borderId="74" xfId="49" applyFont="1" applyFill="1" applyBorder="1" applyAlignment="1" applyProtection="1">
      <alignment horizontal="center" vertical="center" wrapText="1"/>
      <protection hidden="1"/>
    </xf>
    <xf numFmtId="9" fontId="69" fillId="34" borderId="74" xfId="102" applyFont="1" applyFill="1" applyBorder="1" applyAlignment="1" applyProtection="1">
      <alignment horizontal="center"/>
      <protection hidden="1"/>
    </xf>
    <xf numFmtId="171" fontId="66" fillId="33" borderId="75" xfId="49" applyNumberFormat="1" applyFont="1" applyFill="1" applyBorder="1" applyAlignment="1" applyProtection="1">
      <alignment horizontal="center"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0" fontId="7" fillId="0" borderId="28" xfId="45" applyFont="1" applyBorder="1" applyAlignment="1" applyProtection="1">
      <alignment vertical="center" wrapText="1"/>
      <protection hidden="1"/>
    </xf>
    <xf numFmtId="0" fontId="3" fillId="0" borderId="76" xfId="45" applyFont="1" applyBorder="1" applyAlignment="1" applyProtection="1">
      <alignment horizontal="center" vertical="center"/>
      <protection hidden="1"/>
    </xf>
    <xf numFmtId="0" fontId="3" fillId="0" borderId="77" xfId="45" applyFont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0" fontId="4" fillId="0" borderId="28" xfId="45" applyFont="1" applyFill="1" applyBorder="1" applyAlignment="1" applyProtection="1">
      <alignment horizontal="left" vertical="center"/>
      <protection hidden="1"/>
    </xf>
    <xf numFmtId="170" fontId="9" fillId="36" borderId="54" xfId="45" applyNumberFormat="1" applyFont="1" applyFill="1" applyBorder="1" applyAlignment="1" applyProtection="1">
      <alignment horizontal="center" vertical="center" wrapText="1"/>
      <protection hidden="1"/>
    </xf>
    <xf numFmtId="170" fontId="9" fillId="36" borderId="55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78" xfId="45" applyFont="1" applyBorder="1" applyAlignment="1" applyProtection="1">
      <alignment horizontal="center" vertical="center"/>
      <protection hidden="1"/>
    </xf>
    <xf numFmtId="0" fontId="3" fillId="0" borderId="79" xfId="45" applyFont="1" applyBorder="1" applyAlignment="1" applyProtection="1">
      <alignment horizontal="center" vertical="center"/>
      <protection hidden="1"/>
    </xf>
    <xf numFmtId="0" fontId="3" fillId="0" borderId="80" xfId="45" applyFont="1" applyBorder="1" applyAlignment="1" applyProtection="1">
      <alignment horizontal="center" vertical="center"/>
      <protection hidden="1"/>
    </xf>
    <xf numFmtId="0" fontId="3" fillId="0" borderId="81" xfId="45" applyFont="1" applyBorder="1" applyAlignment="1" applyProtection="1">
      <alignment horizontal="center" vertical="center"/>
      <protection hidden="1"/>
    </xf>
    <xf numFmtId="0" fontId="3" fillId="0" borderId="46" xfId="45" applyFont="1" applyBorder="1" applyAlignment="1" applyProtection="1">
      <alignment horizontal="center" vertical="center"/>
      <protection hidden="1"/>
    </xf>
    <xf numFmtId="0" fontId="3" fillId="0" borderId="80" xfId="45" applyFont="1" applyFill="1" applyBorder="1" applyAlignment="1" applyProtection="1">
      <alignment horizontal="center" vertical="center"/>
      <protection hidden="1"/>
    </xf>
    <xf numFmtId="0" fontId="3" fillId="0" borderId="81" xfId="45" applyFont="1" applyFill="1" applyBorder="1" applyAlignment="1" applyProtection="1">
      <alignment horizontal="center" vertical="center"/>
      <protection hidden="1"/>
    </xf>
    <xf numFmtId="0" fontId="3" fillId="0" borderId="76" xfId="45" applyFont="1" applyFill="1" applyBorder="1" applyAlignment="1" applyProtection="1">
      <alignment horizontal="center" vertical="center"/>
      <protection hidden="1"/>
    </xf>
    <xf numFmtId="0" fontId="3" fillId="0" borderId="77" xfId="45" applyFont="1" applyFill="1" applyBorder="1" applyAlignment="1" applyProtection="1">
      <alignment horizontal="center" vertical="center"/>
      <protection hidden="1"/>
    </xf>
    <xf numFmtId="170" fontId="9" fillId="40" borderId="54" xfId="45" applyNumberFormat="1" applyFont="1" applyFill="1" applyBorder="1" applyAlignment="1" applyProtection="1">
      <alignment horizontal="center" vertical="center" wrapText="1"/>
      <protection hidden="1"/>
    </xf>
    <xf numFmtId="170" fontId="9" fillId="40" borderId="55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82" xfId="45" applyFont="1" applyFill="1" applyBorder="1" applyAlignment="1" applyProtection="1">
      <alignment horizontal="center" vertical="center"/>
      <protection hidden="1"/>
    </xf>
    <xf numFmtId="0" fontId="3" fillId="0" borderId="83" xfId="45" applyFont="1" applyFill="1" applyBorder="1" applyAlignment="1" applyProtection="1">
      <alignment horizontal="center" vertical="center"/>
      <protection hidden="1"/>
    </xf>
    <xf numFmtId="0" fontId="4" fillId="0" borderId="0" xfId="45" applyFont="1" applyFill="1" applyBorder="1" applyAlignment="1" applyProtection="1">
      <alignment horizontal="left" vertical="center"/>
      <protection hidden="1"/>
    </xf>
    <xf numFmtId="0" fontId="0" fillId="0" borderId="0" xfId="45" applyFont="1" applyBorder="1" applyAlignment="1" applyProtection="1">
      <alignment horizontal="center" vertical="center"/>
      <protection locked="0"/>
    </xf>
    <xf numFmtId="0" fontId="66" fillId="33" borderId="84" xfId="68" applyFont="1" applyFill="1" applyBorder="1" applyAlignment="1" applyProtection="1">
      <alignment horizontal="center" vertical="center"/>
      <protection hidden="1"/>
    </xf>
    <xf numFmtId="0" fontId="66" fillId="33" borderId="85" xfId="68" applyFont="1" applyFill="1" applyBorder="1" applyAlignment="1" applyProtection="1">
      <alignment horizontal="center" vertical="center"/>
      <protection hidden="1"/>
    </xf>
    <xf numFmtId="0" fontId="66" fillId="33" borderId="86" xfId="68" applyFont="1" applyFill="1" applyBorder="1" applyAlignment="1" applyProtection="1">
      <alignment horizontal="center" vertical="center"/>
      <protection hidden="1"/>
    </xf>
    <xf numFmtId="0" fontId="66" fillId="33" borderId="87" xfId="68" applyFont="1" applyFill="1" applyBorder="1" applyAlignment="1" applyProtection="1">
      <alignment horizontal="center" vertical="center"/>
      <protection hidden="1"/>
    </xf>
    <xf numFmtId="9" fontId="66" fillId="33" borderId="88" xfId="68" applyNumberFormat="1" applyFont="1" applyFill="1" applyBorder="1" applyAlignment="1" applyProtection="1">
      <alignment horizontal="center" vertical="center"/>
      <protection hidden="1"/>
    </xf>
    <xf numFmtId="9" fontId="66" fillId="33" borderId="89" xfId="68" applyNumberFormat="1" applyFont="1" applyFill="1" applyBorder="1" applyAlignment="1" applyProtection="1">
      <alignment horizontal="center" vertical="center"/>
      <protection hidden="1"/>
    </xf>
    <xf numFmtId="166" fontId="66" fillId="33" borderId="90" xfId="49" applyFont="1" applyFill="1" applyBorder="1" applyAlignment="1" applyProtection="1">
      <alignment horizontal="center" vertical="center"/>
      <protection hidden="1"/>
    </xf>
    <xf numFmtId="166" fontId="66" fillId="33" borderId="91" xfId="49" applyFont="1" applyFill="1" applyBorder="1" applyAlignment="1" applyProtection="1">
      <alignment horizontal="center" vertical="center"/>
      <protection hidden="1"/>
    </xf>
    <xf numFmtId="166" fontId="70" fillId="33" borderId="86" xfId="49" applyFont="1" applyFill="1" applyBorder="1" applyAlignment="1" applyProtection="1">
      <alignment horizontal="center" vertical="center"/>
      <protection hidden="1"/>
    </xf>
    <xf numFmtId="166" fontId="70" fillId="33" borderId="87" xfId="49" applyFont="1" applyFill="1" applyBorder="1" applyAlignment="1" applyProtection="1">
      <alignment horizontal="center" vertical="center"/>
      <protection hidden="1"/>
    </xf>
    <xf numFmtId="166" fontId="70" fillId="33" borderId="90" xfId="49" applyFont="1" applyFill="1" applyBorder="1" applyAlignment="1" applyProtection="1">
      <alignment horizontal="center" vertical="center"/>
      <protection hidden="1"/>
    </xf>
    <xf numFmtId="166" fontId="70" fillId="33" borderId="91" xfId="49" applyFont="1" applyFill="1" applyBorder="1" applyAlignment="1" applyProtection="1">
      <alignment horizontal="center" vertical="center"/>
      <protection hidden="1"/>
    </xf>
    <xf numFmtId="166" fontId="5" fillId="0" borderId="84" xfId="51" applyFont="1" applyFill="1" applyBorder="1" applyAlignment="1" applyProtection="1">
      <alignment horizontal="center" vertical="center"/>
      <protection hidden="1"/>
    </xf>
    <xf numFmtId="166" fontId="5" fillId="0" borderId="86" xfId="51" applyFont="1" applyFill="1" applyBorder="1" applyAlignment="1" applyProtection="1">
      <alignment horizontal="center" vertical="center"/>
      <protection hidden="1"/>
    </xf>
    <xf numFmtId="9" fontId="5" fillId="0" borderId="63" xfId="68" applyNumberFormat="1" applyFont="1" applyBorder="1" applyAlignment="1" applyProtection="1">
      <alignment horizontal="center" vertical="center"/>
      <protection hidden="1"/>
    </xf>
    <xf numFmtId="166" fontId="5" fillId="0" borderId="90" xfId="49" applyFont="1" applyFill="1" applyBorder="1" applyAlignment="1" applyProtection="1">
      <alignment horizontal="center" vertical="center"/>
      <protection hidden="1"/>
    </xf>
    <xf numFmtId="166" fontId="17" fillId="0" borderId="65" xfId="49" applyFont="1" applyFill="1" applyBorder="1" applyAlignment="1" applyProtection="1">
      <alignment horizontal="center" vertical="center"/>
      <protection hidden="1"/>
    </xf>
    <xf numFmtId="170" fontId="9" fillId="0" borderId="92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93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45" applyFont="1" applyFill="1" applyBorder="1" applyAlignment="1" applyProtection="1">
      <alignment horizontal="center" vertical="center" wrapText="1"/>
      <protection hidden="1"/>
    </xf>
    <xf numFmtId="0" fontId="9" fillId="0" borderId="94" xfId="45" applyFont="1" applyFill="1" applyBorder="1" applyAlignment="1" applyProtection="1">
      <alignment horizontal="center" vertical="center" wrapText="1"/>
      <protection hidden="1"/>
    </xf>
    <xf numFmtId="10" fontId="4" fillId="0" borderId="70" xfId="68" applyNumberFormat="1" applyFont="1" applyBorder="1" applyAlignment="1" applyProtection="1">
      <alignment horizontal="center" vertical="center"/>
      <protection hidden="1"/>
    </xf>
    <xf numFmtId="10" fontId="4" fillId="0" borderId="94" xfId="68" applyNumberFormat="1" applyFont="1" applyBorder="1" applyAlignment="1" applyProtection="1">
      <alignment horizontal="center" vertical="center"/>
      <protection hidden="1"/>
    </xf>
    <xf numFmtId="172" fontId="4" fillId="0" borderId="95" xfId="68" applyNumberFormat="1" applyFont="1" applyBorder="1" applyAlignment="1" applyProtection="1">
      <alignment horizontal="center" vertical="center"/>
      <protection hidden="1"/>
    </xf>
    <xf numFmtId="172" fontId="4" fillId="0" borderId="94" xfId="68" applyNumberFormat="1" applyFont="1" applyBorder="1" applyAlignment="1" applyProtection="1">
      <alignment horizontal="center" vertical="center"/>
      <protection hidden="1"/>
    </xf>
    <xf numFmtId="170" fontId="9" fillId="0" borderId="14" xfId="45" applyNumberFormat="1" applyFont="1" applyFill="1" applyBorder="1" applyAlignment="1" applyProtection="1">
      <alignment horizontal="center" vertical="center" wrapText="1"/>
      <protection hidden="1"/>
    </xf>
    <xf numFmtId="10" fontId="4" fillId="0" borderId="31" xfId="68" applyNumberFormat="1" applyFont="1" applyBorder="1" applyAlignment="1" applyProtection="1">
      <alignment horizontal="center" vertical="center"/>
      <protection hidden="1"/>
    </xf>
    <xf numFmtId="172" fontId="4" fillId="0" borderId="31" xfId="68" applyNumberFormat="1" applyFont="1" applyBorder="1" applyAlignment="1" applyProtection="1">
      <alignment horizontal="center" vertical="center"/>
      <protection hidden="1"/>
    </xf>
    <xf numFmtId="0" fontId="66" fillId="33" borderId="96" xfId="68" applyFont="1" applyFill="1" applyBorder="1" applyAlignment="1" applyProtection="1">
      <alignment horizontal="center" vertical="center"/>
      <protection hidden="1"/>
    </xf>
    <xf numFmtId="0" fontId="71" fillId="33" borderId="97" xfId="68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182" fontId="66" fillId="33" borderId="31" xfId="68" applyNumberFormat="1" applyFont="1" applyFill="1" applyBorder="1" applyAlignment="1" applyProtection="1">
      <alignment horizontal="center" vertical="center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0" fontId="3" fillId="0" borderId="60" xfId="45" applyFont="1" applyBorder="1" applyAlignment="1" applyProtection="1">
      <alignment horizontal="center" vertical="center" wrapText="1"/>
      <protection hidden="1"/>
    </xf>
    <xf numFmtId="0" fontId="66" fillId="34" borderId="54" xfId="45" applyFont="1" applyFill="1" applyBorder="1" applyAlignment="1" applyProtection="1">
      <alignment horizontal="center" vertical="center" wrapText="1"/>
      <protection hidden="1"/>
    </xf>
    <xf numFmtId="0" fontId="66" fillId="34" borderId="35" xfId="45" applyFont="1" applyFill="1" applyBorder="1" applyAlignment="1" applyProtection="1">
      <alignment horizontal="center" vertical="center" wrapText="1"/>
      <protection hidden="1"/>
    </xf>
    <xf numFmtId="178" fontId="9" fillId="0" borderId="62" xfId="45" applyNumberFormat="1" applyFont="1" applyFill="1" applyBorder="1" applyAlignment="1" applyProtection="1">
      <alignment horizontal="center" vertical="center" wrapText="1"/>
      <protection hidden="1"/>
    </xf>
    <xf numFmtId="4" fontId="9" fillId="0" borderId="62" xfId="45" applyNumberFormat="1" applyFont="1" applyFill="1" applyBorder="1" applyAlignment="1" applyProtection="1">
      <alignment horizontal="center" vertical="center" wrapText="1"/>
      <protection hidden="1"/>
    </xf>
    <xf numFmtId="179" fontId="9" fillId="0" borderId="62" xfId="49" applyNumberFormat="1" applyFont="1" applyBorder="1" applyAlignment="1" applyProtection="1">
      <alignment horizontal="center" vertical="center"/>
      <protection hidden="1"/>
    </xf>
    <xf numFmtId="0" fontId="3" fillId="0" borderId="22" xfId="45" applyFont="1" applyBorder="1" applyAlignment="1" applyProtection="1">
      <alignment vertical="center" wrapText="1"/>
      <protection hidden="1"/>
    </xf>
    <xf numFmtId="178" fontId="4" fillId="0" borderId="24" xfId="49" applyNumberFormat="1" applyFont="1" applyFill="1" applyBorder="1" applyAlignment="1" applyProtection="1">
      <alignment horizontal="center" vertical="center" wrapText="1"/>
      <protection hidden="1"/>
    </xf>
    <xf numFmtId="179" fontId="4" fillId="0" borderId="24" xfId="45" applyNumberFormat="1" applyFont="1" applyBorder="1" applyAlignment="1" applyProtection="1">
      <alignment horizontal="center" vertical="center" wrapText="1"/>
      <protection hidden="1"/>
    </xf>
    <xf numFmtId="180" fontId="4" fillId="0" borderId="24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45" applyFont="1" applyBorder="1" applyAlignment="1" applyProtection="1">
      <alignment vertical="center"/>
      <protection hidden="1"/>
    </xf>
    <xf numFmtId="10" fontId="0" fillId="0" borderId="99" xfId="68" applyNumberFormat="1" applyFill="1" applyBorder="1" applyAlignment="1" applyProtection="1">
      <alignment horizontal="center" vertical="center"/>
      <protection locked="0"/>
    </xf>
    <xf numFmtId="179" fontId="10" fillId="38" borderId="50" xfId="54" applyNumberFormat="1" applyFont="1" applyFill="1" applyBorder="1" applyAlignment="1" applyProtection="1">
      <alignment horizontal="center" vertical="center"/>
      <protection hidden="1"/>
    </xf>
    <xf numFmtId="10" fontId="0" fillId="0" borderId="50" xfId="68" applyNumberFormat="1" applyFill="1" applyBorder="1" applyAlignment="1" applyProtection="1">
      <alignment horizontal="center" vertical="center"/>
      <protection locked="0"/>
    </xf>
    <xf numFmtId="170" fontId="9" fillId="0" borderId="100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101" xfId="45" applyFont="1" applyFill="1" applyBorder="1" applyAlignment="1" applyProtection="1">
      <alignment horizontal="center" vertical="center" wrapText="1"/>
      <protection hidden="1"/>
    </xf>
    <xf numFmtId="10" fontId="4" fillId="0" borderId="101" xfId="68" applyNumberFormat="1" applyFont="1" applyBorder="1" applyAlignment="1" applyProtection="1">
      <alignment horizontal="center" vertical="center"/>
      <protection hidden="1"/>
    </xf>
    <xf numFmtId="172" fontId="4" fillId="0" borderId="101" xfId="68" applyNumberFormat="1" applyFont="1" applyBorder="1" applyAlignment="1" applyProtection="1">
      <alignment horizontal="center" vertical="center"/>
      <protection hidden="1"/>
    </xf>
    <xf numFmtId="179" fontId="10" fillId="38" borderId="102" xfId="54" applyNumberFormat="1" applyFont="1" applyFill="1" applyBorder="1" applyAlignment="1" applyProtection="1">
      <alignment horizontal="center" vertical="center"/>
      <protection hidden="1"/>
    </xf>
    <xf numFmtId="179" fontId="10" fillId="38" borderId="103" xfId="54" applyNumberFormat="1" applyFont="1" applyFill="1" applyBorder="1" applyAlignment="1" applyProtection="1">
      <alignment horizontal="center" vertical="center"/>
      <protection hidden="1"/>
    </xf>
    <xf numFmtId="10" fontId="72" fillId="34" borderId="56" xfId="102" applyNumberFormat="1" applyFont="1" applyFill="1" applyBorder="1" applyAlignment="1" applyProtection="1">
      <alignment vertical="center"/>
      <protection locked="0"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ta" xfId="100"/>
    <cellStyle name="planilhas" xfId="101"/>
    <cellStyle name="Percent" xfId="102"/>
    <cellStyle name="Porcentagem 2" xfId="103"/>
    <cellStyle name="Porcentagem 2 2" xfId="104"/>
    <cellStyle name="Porcentagem 2 3" xfId="105"/>
    <cellStyle name="Porcentagem 3" xfId="106"/>
    <cellStyle name="Saída" xfId="107"/>
    <cellStyle name="Comma [0]" xfId="108"/>
    <cellStyle name="Separador de milhares 2" xfId="109"/>
    <cellStyle name="Separador de milhares 3" xfId="110"/>
    <cellStyle name="Separador de milhares 3 2" xfId="111"/>
    <cellStyle name="Separador de milhares 3 3" xfId="112"/>
    <cellStyle name="Separador de milhares 3 4" xfId="113"/>
    <cellStyle name="Separador de milhares 4" xfId="114"/>
    <cellStyle name="SNEVERS" xfId="115"/>
    <cellStyle name="Texto de Aviso" xfId="116"/>
    <cellStyle name="Texto Explicativo" xfId="117"/>
    <cellStyle name="Título" xfId="118"/>
    <cellStyle name="Título 1" xfId="119"/>
    <cellStyle name="Título 2" xfId="120"/>
    <cellStyle name="Título 3" xfId="121"/>
    <cellStyle name="Título 4" xfId="122"/>
    <cellStyle name="Total" xfId="123"/>
    <cellStyle name="Comma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553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showZeros="0" tabSelected="1" view="pageBreakPreview" zoomScale="85" zoomScaleNormal="85" zoomScaleSheetLayoutView="85" workbookViewId="0" topLeftCell="A90">
      <selection activeCell="F113" sqref="F113"/>
    </sheetView>
  </sheetViews>
  <sheetFormatPr defaultColWidth="9.140625" defaultRowHeight="12.75" outlineLevelRow="1"/>
  <cols>
    <col min="1" max="1" width="12.00390625" style="62" customWidth="1"/>
    <col min="2" max="2" width="12.8515625" style="62" customWidth="1"/>
    <col min="3" max="3" width="17.8515625" style="32" customWidth="1"/>
    <col min="4" max="4" width="58.00390625" style="63" customWidth="1"/>
    <col min="5" max="5" width="10.7109375" style="62" customWidth="1"/>
    <col min="6" max="6" width="11.7109375" style="64" customWidth="1"/>
    <col min="7" max="7" width="14.00390625" style="65" customWidth="1"/>
    <col min="8" max="8" width="31.8515625" style="66" customWidth="1"/>
    <col min="9" max="9" width="13.140625" style="61" customWidth="1"/>
    <col min="10" max="16384" width="9.140625" style="7" customWidth="1"/>
  </cols>
  <sheetData>
    <row r="1" spans="1:9" ht="30" customHeight="1">
      <c r="A1" s="25"/>
      <c r="B1" s="26"/>
      <c r="C1" s="27"/>
      <c r="D1" s="28"/>
      <c r="E1" s="28"/>
      <c r="F1" s="28"/>
      <c r="G1" s="28"/>
      <c r="H1" s="28"/>
      <c r="I1" s="29"/>
    </row>
    <row r="2" spans="1:9" ht="12.75">
      <c r="A2" s="30"/>
      <c r="B2" s="31"/>
      <c r="D2" s="33"/>
      <c r="E2" s="33"/>
      <c r="F2" s="33"/>
      <c r="G2" s="33"/>
      <c r="H2" s="33"/>
      <c r="I2" s="34"/>
    </row>
    <row r="3" spans="1:9" ht="18">
      <c r="A3" s="30"/>
      <c r="B3" s="31"/>
      <c r="D3" s="35"/>
      <c r="E3" s="35"/>
      <c r="F3" s="35"/>
      <c r="G3" s="35"/>
      <c r="H3" s="35"/>
      <c r="I3" s="36"/>
    </row>
    <row r="4" spans="1:9" ht="15.75">
      <c r="A4" s="30"/>
      <c r="B4" s="31"/>
      <c r="D4" s="37"/>
      <c r="E4" s="38"/>
      <c r="F4" s="39"/>
      <c r="G4" s="38"/>
      <c r="H4" s="38"/>
      <c r="I4" s="40"/>
    </row>
    <row r="5" spans="1:9" s="8" customFormat="1" ht="15.75">
      <c r="A5" s="105" t="s">
        <v>0</v>
      </c>
      <c r="B5" s="106"/>
      <c r="C5" s="289" t="s">
        <v>206</v>
      </c>
      <c r="D5" s="289"/>
      <c r="E5" s="107"/>
      <c r="F5" s="107"/>
      <c r="G5" s="107"/>
      <c r="H5" s="107"/>
      <c r="I5" s="108"/>
    </row>
    <row r="6" spans="1:9" s="8" customFormat="1" ht="7.5" customHeight="1">
      <c r="A6" s="109"/>
      <c r="B6" s="106"/>
      <c r="C6" s="110"/>
      <c r="D6" s="111"/>
      <c r="E6" s="106"/>
      <c r="F6" s="112"/>
      <c r="G6" s="112"/>
      <c r="H6" s="112"/>
      <c r="I6" s="113"/>
    </row>
    <row r="7" spans="1:9" s="8" customFormat="1" ht="15.75">
      <c r="A7" s="114" t="s">
        <v>1</v>
      </c>
      <c r="B7" s="115"/>
      <c r="C7" s="272" t="s">
        <v>165</v>
      </c>
      <c r="D7" s="272"/>
      <c r="E7" s="272"/>
      <c r="F7" s="268" t="s">
        <v>2</v>
      </c>
      <c r="G7" s="268"/>
      <c r="H7" s="116">
        <v>863.11</v>
      </c>
      <c r="I7" s="117"/>
    </row>
    <row r="8" spans="1:9" s="8" customFormat="1" ht="9" customHeight="1">
      <c r="A8" s="114"/>
      <c r="B8" s="115"/>
      <c r="C8" s="107"/>
      <c r="D8" s="115"/>
      <c r="E8" s="106"/>
      <c r="F8" s="118"/>
      <c r="G8" s="106"/>
      <c r="H8" s="106"/>
      <c r="I8" s="117"/>
    </row>
    <row r="9" spans="1:9" s="8" customFormat="1" ht="15.75">
      <c r="A9" s="114" t="s">
        <v>3</v>
      </c>
      <c r="B9" s="115"/>
      <c r="C9" s="272" t="s">
        <v>166</v>
      </c>
      <c r="D9" s="272"/>
      <c r="E9" s="272"/>
      <c r="F9" s="268" t="s">
        <v>4</v>
      </c>
      <c r="G9" s="268"/>
      <c r="H9" s="119">
        <f>G113</f>
        <v>0</v>
      </c>
      <c r="I9" s="120"/>
    </row>
    <row r="10" spans="1:9" s="8" customFormat="1" ht="7.5" customHeight="1">
      <c r="A10" s="121"/>
      <c r="B10" s="106"/>
      <c r="C10" s="110"/>
      <c r="D10" s="111"/>
      <c r="E10" s="106"/>
      <c r="F10" s="122"/>
      <c r="G10" s="122"/>
      <c r="H10" s="123"/>
      <c r="I10" s="124"/>
    </row>
    <row r="11" spans="1:9" s="8" customFormat="1" ht="16.5" thickBot="1">
      <c r="A11" s="125"/>
      <c r="B11" s="126"/>
      <c r="C11" s="273"/>
      <c r="D11" s="273"/>
      <c r="E11" s="273"/>
      <c r="F11" s="269" t="s">
        <v>118</v>
      </c>
      <c r="G11" s="269"/>
      <c r="H11" s="127">
        <f>H9/H7</f>
        <v>0</v>
      </c>
      <c r="I11" s="128"/>
    </row>
    <row r="12" spans="1:9" ht="13.5" thickBot="1">
      <c r="A12" s="129"/>
      <c r="B12" s="130"/>
      <c r="C12" s="131"/>
      <c r="D12" s="132"/>
      <c r="E12" s="133"/>
      <c r="F12" s="134"/>
      <c r="G12" s="133"/>
      <c r="H12" s="133"/>
      <c r="I12" s="135"/>
    </row>
    <row r="13" spans="1:9" s="9" customFormat="1" ht="28.5" customHeight="1" thickBot="1">
      <c r="A13" s="6" t="s">
        <v>99</v>
      </c>
      <c r="B13" s="6" t="s">
        <v>105</v>
      </c>
      <c r="C13" s="136" t="s">
        <v>6</v>
      </c>
      <c r="D13" s="137" t="s">
        <v>122</v>
      </c>
      <c r="E13" s="138" t="s">
        <v>8</v>
      </c>
      <c r="F13" s="139" t="s">
        <v>9</v>
      </c>
      <c r="G13" s="140" t="s">
        <v>123</v>
      </c>
      <c r="H13" s="141" t="s">
        <v>113</v>
      </c>
      <c r="I13" s="142" t="s">
        <v>10</v>
      </c>
    </row>
    <row r="14" spans="1:9" s="10" customFormat="1" ht="18.75" customHeight="1" thickBot="1">
      <c r="A14" s="285">
        <v>1</v>
      </c>
      <c r="B14" s="286"/>
      <c r="C14" s="143"/>
      <c r="D14" s="144" t="s">
        <v>119</v>
      </c>
      <c r="E14" s="145">
        <f>E15+E17</f>
        <v>0</v>
      </c>
      <c r="F14" s="145"/>
      <c r="G14" s="145"/>
      <c r="H14" s="146"/>
      <c r="I14" s="147" t="e">
        <f>E14/$G$112</f>
        <v>#DIV/0!</v>
      </c>
    </row>
    <row r="15" spans="1:9" ht="12.75" outlineLevel="1">
      <c r="A15" s="283" t="s">
        <v>13</v>
      </c>
      <c r="B15" s="284"/>
      <c r="C15" s="148"/>
      <c r="D15" s="149" t="s">
        <v>120</v>
      </c>
      <c r="E15" s="150">
        <f>SUM(H16:H16)</f>
        <v>0</v>
      </c>
      <c r="F15" s="150"/>
      <c r="G15" s="150"/>
      <c r="H15" s="150"/>
      <c r="I15" s="151" t="e">
        <f>E15/$G$112</f>
        <v>#DIV/0!</v>
      </c>
    </row>
    <row r="16" spans="1:9" ht="12.75" outlineLevel="1">
      <c r="A16" s="3" t="s">
        <v>14</v>
      </c>
      <c r="B16" s="16">
        <v>93572</v>
      </c>
      <c r="C16" s="152" t="s">
        <v>281</v>
      </c>
      <c r="D16" s="153" t="s">
        <v>216</v>
      </c>
      <c r="E16" s="154" t="s">
        <v>278</v>
      </c>
      <c r="F16" s="155">
        <v>3</v>
      </c>
      <c r="G16" s="44"/>
      <c r="H16" s="2">
        <f>ROUND(_xlfn.IFERROR(F16*G16," - "),2)</f>
        <v>0</v>
      </c>
      <c r="I16" s="156" t="e">
        <f>H16/$G$112</f>
        <v>#DIV/0!</v>
      </c>
    </row>
    <row r="17" spans="1:9" ht="12.75" outlineLevel="1">
      <c r="A17" s="281" t="s">
        <v>16</v>
      </c>
      <c r="B17" s="282"/>
      <c r="C17" s="157"/>
      <c r="D17" s="158" t="s">
        <v>121</v>
      </c>
      <c r="E17" s="159">
        <f>SUM(H18:H18)</f>
        <v>0</v>
      </c>
      <c r="F17" s="159"/>
      <c r="G17" s="159"/>
      <c r="H17" s="159"/>
      <c r="I17" s="160" t="e">
        <f>E17/$G$112</f>
        <v>#DIV/0!</v>
      </c>
    </row>
    <row r="18" spans="1:9" ht="13.5" outlineLevel="1" thickBot="1">
      <c r="A18" s="3" t="s">
        <v>17</v>
      </c>
      <c r="B18" s="161" t="s">
        <v>112</v>
      </c>
      <c r="C18" s="152" t="s">
        <v>281</v>
      </c>
      <c r="D18" s="153" t="s">
        <v>217</v>
      </c>
      <c r="E18" s="154" t="s">
        <v>279</v>
      </c>
      <c r="F18" s="162">
        <v>12</v>
      </c>
      <c r="G18" s="44"/>
      <c r="H18" s="2">
        <f>ROUND(_xlfn.IFERROR(F18*G18," - "),2)</f>
        <v>0</v>
      </c>
      <c r="I18" s="156" t="e">
        <f>H18/$G$112</f>
        <v>#DIV/0!</v>
      </c>
    </row>
    <row r="19" spans="1:9" s="10" customFormat="1" ht="15.75" thickBot="1">
      <c r="A19" s="274">
        <v>2</v>
      </c>
      <c r="B19" s="275"/>
      <c r="C19" s="143"/>
      <c r="D19" s="144" t="s">
        <v>167</v>
      </c>
      <c r="E19" s="145">
        <f>ROUND(SUM(E20,E23),2)</f>
        <v>0</v>
      </c>
      <c r="F19" s="145"/>
      <c r="G19" s="145"/>
      <c r="H19" s="146"/>
      <c r="I19" s="147" t="e">
        <f>E19/$G$112</f>
        <v>#DIV/0!</v>
      </c>
    </row>
    <row r="20" spans="1:9" s="10" customFormat="1" ht="14.25" outlineLevel="1">
      <c r="A20" s="287" t="s">
        <v>18</v>
      </c>
      <c r="B20" s="288"/>
      <c r="C20" s="148"/>
      <c r="D20" s="149" t="s">
        <v>168</v>
      </c>
      <c r="E20" s="150">
        <f>SUM(H21:H22)</f>
        <v>0</v>
      </c>
      <c r="F20" s="150"/>
      <c r="G20" s="150"/>
      <c r="H20" s="150"/>
      <c r="I20" s="151" t="e">
        <f>E20/$G$112</f>
        <v>#DIV/0!</v>
      </c>
    </row>
    <row r="21" spans="1:9" s="10" customFormat="1" ht="25.5" outlineLevel="1">
      <c r="A21" s="4" t="s">
        <v>19</v>
      </c>
      <c r="B21" s="17" t="s">
        <v>111</v>
      </c>
      <c r="C21" s="152" t="s">
        <v>282</v>
      </c>
      <c r="D21" s="153" t="s">
        <v>218</v>
      </c>
      <c r="E21" s="154" t="s">
        <v>280</v>
      </c>
      <c r="F21" s="163">
        <v>89.63</v>
      </c>
      <c r="G21" s="44"/>
      <c r="H21" s="2">
        <f>ROUND(_xlfn.IFERROR(F21*G21," - "),2)</f>
        <v>0</v>
      </c>
      <c r="I21" s="156" t="e">
        <f>H21/$G$112</f>
        <v>#DIV/0!</v>
      </c>
    </row>
    <row r="22" spans="1:9" s="10" customFormat="1" ht="14.25" outlineLevel="1">
      <c r="A22" s="4" t="s">
        <v>20</v>
      </c>
      <c r="B22" s="17" t="s">
        <v>164</v>
      </c>
      <c r="C22" s="152" t="s">
        <v>282</v>
      </c>
      <c r="D22" s="153" t="s">
        <v>219</v>
      </c>
      <c r="E22" s="154" t="s">
        <v>73</v>
      </c>
      <c r="F22" s="164">
        <v>23</v>
      </c>
      <c r="G22" s="44"/>
      <c r="H22" s="2">
        <f>ROUND(_xlfn.IFERROR(F22*G22," - "),2)</f>
        <v>0</v>
      </c>
      <c r="I22" s="165" t="e">
        <f>H22/$G$112</f>
        <v>#DIV/0!</v>
      </c>
    </row>
    <row r="23" spans="1:9" s="10" customFormat="1" ht="14.25" outlineLevel="1">
      <c r="A23" s="281" t="s">
        <v>21</v>
      </c>
      <c r="B23" s="282"/>
      <c r="C23" s="157"/>
      <c r="D23" s="158" t="s">
        <v>169</v>
      </c>
      <c r="E23" s="159">
        <f>SUM(H24:H27)</f>
        <v>0</v>
      </c>
      <c r="F23" s="159"/>
      <c r="G23" s="159"/>
      <c r="H23" s="159"/>
      <c r="I23" s="160" t="e">
        <f>E23/$G$112</f>
        <v>#DIV/0!</v>
      </c>
    </row>
    <row r="24" spans="1:9" s="10" customFormat="1" ht="14.25" outlineLevel="1">
      <c r="A24" s="4" t="s">
        <v>22</v>
      </c>
      <c r="B24" s="18" t="s">
        <v>135</v>
      </c>
      <c r="C24" s="152" t="s">
        <v>282</v>
      </c>
      <c r="D24" s="153" t="s">
        <v>220</v>
      </c>
      <c r="E24" s="154" t="s">
        <v>73</v>
      </c>
      <c r="F24" s="162">
        <v>7</v>
      </c>
      <c r="G24" s="44"/>
      <c r="H24" s="2">
        <f>ROUND(_xlfn.IFERROR(F24*G24," - "),2)</f>
        <v>0</v>
      </c>
      <c r="I24" s="156" t="e">
        <f>H24/$G$112</f>
        <v>#DIV/0!</v>
      </c>
    </row>
    <row r="25" spans="1:9" s="10" customFormat="1" ht="14.25" outlineLevel="1">
      <c r="A25" s="5" t="s">
        <v>23</v>
      </c>
      <c r="B25" s="19" t="s">
        <v>136</v>
      </c>
      <c r="C25" s="152" t="s">
        <v>282</v>
      </c>
      <c r="D25" s="153" t="s">
        <v>221</v>
      </c>
      <c r="E25" s="154" t="s">
        <v>73</v>
      </c>
      <c r="F25" s="155">
        <v>7</v>
      </c>
      <c r="G25" s="44"/>
      <c r="H25" s="2">
        <f>ROUND(_xlfn.IFERROR(F25*G25," - "),2)</f>
        <v>0</v>
      </c>
      <c r="I25" s="166" t="e">
        <f>H25/$G$112</f>
        <v>#DIV/0!</v>
      </c>
    </row>
    <row r="26" spans="1:9" s="10" customFormat="1" ht="14.25" outlineLevel="1">
      <c r="A26" s="5" t="s">
        <v>108</v>
      </c>
      <c r="B26" s="19" t="s">
        <v>137</v>
      </c>
      <c r="C26" s="152" t="s">
        <v>282</v>
      </c>
      <c r="D26" s="153" t="s">
        <v>222</v>
      </c>
      <c r="E26" s="154" t="s">
        <v>15</v>
      </c>
      <c r="F26" s="155">
        <v>36.4</v>
      </c>
      <c r="G26" s="44"/>
      <c r="H26" s="2">
        <f>ROUND(_xlfn.IFERROR(F26*G26," - "),2)</f>
        <v>0</v>
      </c>
      <c r="I26" s="166" t="e">
        <f>H26/$G$112</f>
        <v>#DIV/0!</v>
      </c>
    </row>
    <row r="27" spans="1:9" s="10" customFormat="1" ht="15" outlineLevel="1" thickBot="1">
      <c r="A27" s="5" t="s">
        <v>209</v>
      </c>
      <c r="B27" s="21" t="s">
        <v>153</v>
      </c>
      <c r="C27" s="152" t="s">
        <v>282</v>
      </c>
      <c r="D27" s="153" t="s">
        <v>223</v>
      </c>
      <c r="E27" s="154" t="s">
        <v>73</v>
      </c>
      <c r="F27" s="155">
        <v>1</v>
      </c>
      <c r="G27" s="44"/>
      <c r="H27" s="2">
        <f>ROUND(_xlfn.IFERROR(F27*G27," - "),2)</f>
        <v>0</v>
      </c>
      <c r="I27" s="166" t="e">
        <f>H27/$G$112</f>
        <v>#DIV/0!</v>
      </c>
    </row>
    <row r="28" spans="1:9" ht="15.75" thickBot="1">
      <c r="A28" s="274">
        <v>3</v>
      </c>
      <c r="B28" s="275"/>
      <c r="C28" s="143"/>
      <c r="D28" s="144" t="s">
        <v>170</v>
      </c>
      <c r="E28" s="145">
        <f>ROUND(SUM(E29,E32,E34),2)</f>
        <v>0</v>
      </c>
      <c r="F28" s="145"/>
      <c r="G28" s="145"/>
      <c r="H28" s="146"/>
      <c r="I28" s="147" t="e">
        <f>E28/$G$112</f>
        <v>#DIV/0!</v>
      </c>
    </row>
    <row r="29" spans="1:9" ht="12.75" outlineLevel="1">
      <c r="A29" s="283" t="s">
        <v>24</v>
      </c>
      <c r="B29" s="284"/>
      <c r="C29" s="148"/>
      <c r="D29" s="149" t="s">
        <v>196</v>
      </c>
      <c r="E29" s="150">
        <f>SUM(H30:H31)</f>
        <v>0</v>
      </c>
      <c r="F29" s="150"/>
      <c r="G29" s="150"/>
      <c r="H29" s="150"/>
      <c r="I29" s="151" t="e">
        <f>E29/$G$112</f>
        <v>#DIV/0!</v>
      </c>
    </row>
    <row r="30" spans="1:9" ht="25.5" outlineLevel="1">
      <c r="A30" s="4" t="s">
        <v>25</v>
      </c>
      <c r="B30" s="18" t="s">
        <v>132</v>
      </c>
      <c r="C30" s="152" t="s">
        <v>282</v>
      </c>
      <c r="D30" s="153" t="s">
        <v>224</v>
      </c>
      <c r="E30" s="154" t="s">
        <v>279</v>
      </c>
      <c r="F30" s="167">
        <v>90.91</v>
      </c>
      <c r="G30" s="44"/>
      <c r="H30" s="2">
        <f>ROUND(_xlfn.IFERROR(F30*G30," - "),2)</f>
        <v>0</v>
      </c>
      <c r="I30" s="156" t="e">
        <f>H30/$G$112</f>
        <v>#DIV/0!</v>
      </c>
    </row>
    <row r="31" spans="1:9" ht="12.75" outlineLevel="1">
      <c r="A31" s="4" t="s">
        <v>26</v>
      </c>
      <c r="B31" s="168" t="s">
        <v>35</v>
      </c>
      <c r="C31" s="152" t="s">
        <v>282</v>
      </c>
      <c r="D31" s="153" t="s">
        <v>225</v>
      </c>
      <c r="E31" s="154" t="s">
        <v>15</v>
      </c>
      <c r="F31" s="155">
        <v>35.63</v>
      </c>
      <c r="G31" s="44"/>
      <c r="H31" s="2">
        <f>ROUND(_xlfn.IFERROR(F31*G31," - "),2)</f>
        <v>0</v>
      </c>
      <c r="I31" s="165" t="e">
        <f>H31/$G$112</f>
        <v>#DIV/0!</v>
      </c>
    </row>
    <row r="32" spans="1:9" ht="12.75" outlineLevel="1">
      <c r="A32" s="281" t="s">
        <v>27</v>
      </c>
      <c r="B32" s="282"/>
      <c r="C32" s="157"/>
      <c r="D32" s="158" t="s">
        <v>171</v>
      </c>
      <c r="E32" s="159">
        <f>SUM(H33:H33)</f>
        <v>0</v>
      </c>
      <c r="F32" s="159"/>
      <c r="G32" s="159"/>
      <c r="H32" s="159"/>
      <c r="I32" s="160" t="e">
        <f>E32/$G$112</f>
        <v>#DIV/0!</v>
      </c>
    </row>
    <row r="33" spans="1:9" ht="25.5" outlineLevel="1">
      <c r="A33" s="3" t="s">
        <v>28</v>
      </c>
      <c r="B33" s="168" t="s">
        <v>133</v>
      </c>
      <c r="C33" s="152" t="s">
        <v>282</v>
      </c>
      <c r="D33" s="153" t="s">
        <v>226</v>
      </c>
      <c r="E33" s="154" t="s">
        <v>279</v>
      </c>
      <c r="F33" s="162">
        <v>57.14</v>
      </c>
      <c r="G33" s="44"/>
      <c r="H33" s="2">
        <f>ROUND(_xlfn.IFERROR(F33*G33," - "),2)</f>
        <v>0</v>
      </c>
      <c r="I33" s="156" t="e">
        <f>H33/$G$112</f>
        <v>#DIV/0!</v>
      </c>
    </row>
    <row r="34" spans="1:9" ht="12.75" outlineLevel="1">
      <c r="A34" s="281" t="s">
        <v>29</v>
      </c>
      <c r="B34" s="282"/>
      <c r="C34" s="157"/>
      <c r="D34" s="158" t="s">
        <v>37</v>
      </c>
      <c r="E34" s="159">
        <f>SUM(H35:H35)</f>
        <v>0</v>
      </c>
      <c r="F34" s="159"/>
      <c r="G34" s="159"/>
      <c r="H34" s="159"/>
      <c r="I34" s="160" t="e">
        <f>E34/$G$112</f>
        <v>#DIV/0!</v>
      </c>
    </row>
    <row r="35" spans="1:9" ht="26.25" outlineLevel="1" thickBot="1">
      <c r="A35" s="169" t="s">
        <v>30</v>
      </c>
      <c r="B35" s="170" t="s">
        <v>39</v>
      </c>
      <c r="C35" s="152" t="s">
        <v>282</v>
      </c>
      <c r="D35" s="153" t="s">
        <v>227</v>
      </c>
      <c r="E35" s="154" t="s">
        <v>279</v>
      </c>
      <c r="F35" s="14">
        <v>9</v>
      </c>
      <c r="G35" s="44"/>
      <c r="H35" s="2">
        <f>ROUND(_xlfn.IFERROR(F35*G35," - "),2)</f>
        <v>0</v>
      </c>
      <c r="I35" s="156" t="e">
        <f>H35/$G$112</f>
        <v>#DIV/0!</v>
      </c>
    </row>
    <row r="36" spans="1:9" ht="15.75" thickBot="1">
      <c r="A36" s="274">
        <v>4</v>
      </c>
      <c r="B36" s="275"/>
      <c r="C36" s="143"/>
      <c r="D36" s="144" t="s">
        <v>95</v>
      </c>
      <c r="E36" s="145">
        <f>ROUND(SUM(E37,E42,E51),2)</f>
        <v>0</v>
      </c>
      <c r="F36" s="145"/>
      <c r="G36" s="145"/>
      <c r="H36" s="146"/>
      <c r="I36" s="147" t="e">
        <f>E36/$G$112</f>
        <v>#DIV/0!</v>
      </c>
    </row>
    <row r="37" spans="1:9" ht="12.75" outlineLevel="1">
      <c r="A37" s="270" t="s">
        <v>31</v>
      </c>
      <c r="B37" s="271"/>
      <c r="C37" s="148"/>
      <c r="D37" s="149" t="s">
        <v>127</v>
      </c>
      <c r="E37" s="150">
        <f>SUM(H38:H41)</f>
        <v>0</v>
      </c>
      <c r="F37" s="150"/>
      <c r="G37" s="150"/>
      <c r="H37" s="150"/>
      <c r="I37" s="151" t="e">
        <f>E37/$G$112</f>
        <v>#DIV/0!</v>
      </c>
    </row>
    <row r="38" spans="1:9" ht="12.75" outlineLevel="1">
      <c r="A38" s="169" t="s">
        <v>32</v>
      </c>
      <c r="B38" s="170" t="s">
        <v>138</v>
      </c>
      <c r="C38" s="152" t="s">
        <v>282</v>
      </c>
      <c r="D38" s="153" t="s">
        <v>228</v>
      </c>
      <c r="E38" s="154" t="s">
        <v>73</v>
      </c>
      <c r="F38" s="154">
        <v>5</v>
      </c>
      <c r="G38" s="44"/>
      <c r="H38" s="2">
        <f>ROUND(_xlfn.IFERROR(F38*G38," - "),2)</f>
        <v>0</v>
      </c>
      <c r="I38" s="156" t="e">
        <f>H38/$G$112</f>
        <v>#DIV/0!</v>
      </c>
    </row>
    <row r="39" spans="1:9" ht="12.75" outlineLevel="1">
      <c r="A39" s="169" t="s">
        <v>33</v>
      </c>
      <c r="B39" s="168" t="s">
        <v>139</v>
      </c>
      <c r="C39" s="152" t="s">
        <v>282</v>
      </c>
      <c r="D39" s="153" t="s">
        <v>229</v>
      </c>
      <c r="E39" s="154" t="s">
        <v>73</v>
      </c>
      <c r="F39" s="171">
        <v>5</v>
      </c>
      <c r="G39" s="44"/>
      <c r="H39" s="2">
        <f>ROUND(_xlfn.IFERROR(F39*G39," - "),2)</f>
        <v>0</v>
      </c>
      <c r="I39" s="165" t="e">
        <f>H39/$G$112</f>
        <v>#DIV/0!</v>
      </c>
    </row>
    <row r="40" spans="1:9" ht="12.75" outlineLevel="1">
      <c r="A40" s="169" t="s">
        <v>34</v>
      </c>
      <c r="B40" s="172" t="s">
        <v>46</v>
      </c>
      <c r="C40" s="152" t="s">
        <v>282</v>
      </c>
      <c r="D40" s="153" t="s">
        <v>230</v>
      </c>
      <c r="E40" s="154" t="s">
        <v>73</v>
      </c>
      <c r="F40" s="171">
        <v>1</v>
      </c>
      <c r="G40" s="44"/>
      <c r="H40" s="2">
        <f>ROUND(_xlfn.IFERROR(F40*G40," - "),2)</f>
        <v>0</v>
      </c>
      <c r="I40" s="165" t="e">
        <f>H40/$G$112</f>
        <v>#DIV/0!</v>
      </c>
    </row>
    <row r="41" spans="1:9" ht="25.5" outlineLevel="1">
      <c r="A41" s="169" t="s">
        <v>208</v>
      </c>
      <c r="B41" s="172" t="s">
        <v>134</v>
      </c>
      <c r="C41" s="152" t="s">
        <v>282</v>
      </c>
      <c r="D41" s="153" t="s">
        <v>231</v>
      </c>
      <c r="E41" s="154" t="s">
        <v>73</v>
      </c>
      <c r="F41" s="171">
        <v>1</v>
      </c>
      <c r="G41" s="44"/>
      <c r="H41" s="2">
        <f>ROUND(_xlfn.IFERROR(F41*G41," - "),2)</f>
        <v>0</v>
      </c>
      <c r="I41" s="165" t="e">
        <f>H41/$G$112</f>
        <v>#DIV/0!</v>
      </c>
    </row>
    <row r="42" spans="1:9" ht="12.75" outlineLevel="1">
      <c r="A42" s="281" t="s">
        <v>36</v>
      </c>
      <c r="B42" s="282"/>
      <c r="C42" s="157"/>
      <c r="D42" s="173" t="s">
        <v>172</v>
      </c>
      <c r="E42" s="159">
        <f>SUM(H43:H50)</f>
        <v>0</v>
      </c>
      <c r="F42" s="159"/>
      <c r="G42" s="159"/>
      <c r="H42" s="159"/>
      <c r="I42" s="160" t="e">
        <f>E42/$G$112</f>
        <v>#DIV/0!</v>
      </c>
    </row>
    <row r="43" spans="1:9" ht="12.75" outlineLevel="1">
      <c r="A43" s="169" t="s">
        <v>38</v>
      </c>
      <c r="B43" s="168" t="s">
        <v>110</v>
      </c>
      <c r="C43" s="152" t="s">
        <v>282</v>
      </c>
      <c r="D43" s="153" t="s">
        <v>232</v>
      </c>
      <c r="E43" s="154" t="s">
        <v>73</v>
      </c>
      <c r="F43" s="171">
        <v>8</v>
      </c>
      <c r="G43" s="44"/>
      <c r="H43" s="2">
        <f aca="true" t="shared" si="0" ref="H43:H50">ROUND(_xlfn.IFERROR(F43*G43," - "),2)</f>
        <v>0</v>
      </c>
      <c r="I43" s="165" t="e">
        <f aca="true" t="shared" si="1" ref="I43:I50">H43/$G$112</f>
        <v>#DIV/0!</v>
      </c>
    </row>
    <row r="44" spans="1:9" ht="12.75" outlineLevel="1">
      <c r="A44" s="169" t="s">
        <v>173</v>
      </c>
      <c r="B44" s="168" t="s">
        <v>141</v>
      </c>
      <c r="C44" s="152" t="s">
        <v>282</v>
      </c>
      <c r="D44" s="153" t="s">
        <v>233</v>
      </c>
      <c r="E44" s="154" t="s">
        <v>73</v>
      </c>
      <c r="F44" s="171">
        <v>4</v>
      </c>
      <c r="G44" s="44"/>
      <c r="H44" s="2">
        <f t="shared" si="0"/>
        <v>0</v>
      </c>
      <c r="I44" s="165" t="e">
        <f t="shared" si="1"/>
        <v>#DIV/0!</v>
      </c>
    </row>
    <row r="45" spans="1:9" ht="12.75" outlineLevel="1">
      <c r="A45" s="169" t="s">
        <v>174</v>
      </c>
      <c r="B45" s="168" t="s">
        <v>109</v>
      </c>
      <c r="C45" s="152" t="s">
        <v>282</v>
      </c>
      <c r="D45" s="153" t="s">
        <v>234</v>
      </c>
      <c r="E45" s="154" t="s">
        <v>73</v>
      </c>
      <c r="F45" s="171">
        <v>2</v>
      </c>
      <c r="G45" s="44"/>
      <c r="H45" s="2">
        <f t="shared" si="0"/>
        <v>0</v>
      </c>
      <c r="I45" s="165" t="e">
        <f t="shared" si="1"/>
        <v>#DIV/0!</v>
      </c>
    </row>
    <row r="46" spans="1:9" ht="12.75" outlineLevel="1">
      <c r="A46" s="169" t="s">
        <v>175</v>
      </c>
      <c r="B46" s="168" t="s">
        <v>142</v>
      </c>
      <c r="C46" s="152" t="s">
        <v>282</v>
      </c>
      <c r="D46" s="153" t="s">
        <v>235</v>
      </c>
      <c r="E46" s="154" t="s">
        <v>73</v>
      </c>
      <c r="F46" s="171">
        <v>2</v>
      </c>
      <c r="G46" s="44"/>
      <c r="H46" s="2">
        <f>ROUND(_xlfn.IFERROR(F46*G46," - "),2)</f>
        <v>0</v>
      </c>
      <c r="I46" s="165" t="e">
        <f t="shared" si="1"/>
        <v>#DIV/0!</v>
      </c>
    </row>
    <row r="47" spans="1:9" ht="12.75" outlineLevel="1">
      <c r="A47" s="169" t="s">
        <v>176</v>
      </c>
      <c r="B47" s="168" t="s">
        <v>144</v>
      </c>
      <c r="C47" s="152" t="s">
        <v>282</v>
      </c>
      <c r="D47" s="153" t="s">
        <v>236</v>
      </c>
      <c r="E47" s="154" t="s">
        <v>73</v>
      </c>
      <c r="F47" s="171">
        <v>1</v>
      </c>
      <c r="G47" s="44"/>
      <c r="H47" s="2">
        <f t="shared" si="0"/>
        <v>0</v>
      </c>
      <c r="I47" s="165" t="e">
        <f t="shared" si="1"/>
        <v>#DIV/0!</v>
      </c>
    </row>
    <row r="48" spans="1:9" ht="11.25" customHeight="1" outlineLevel="1">
      <c r="A48" s="169" t="s">
        <v>177</v>
      </c>
      <c r="B48" s="174" t="s">
        <v>145</v>
      </c>
      <c r="C48" s="152" t="s">
        <v>282</v>
      </c>
      <c r="D48" s="153" t="s">
        <v>237</v>
      </c>
      <c r="E48" s="154" t="s">
        <v>73</v>
      </c>
      <c r="F48" s="175">
        <v>1</v>
      </c>
      <c r="G48" s="44"/>
      <c r="H48" s="2">
        <f t="shared" si="0"/>
        <v>0</v>
      </c>
      <c r="I48" s="166" t="e">
        <f t="shared" si="1"/>
        <v>#DIV/0!</v>
      </c>
    </row>
    <row r="49" spans="1:9" ht="12.75" outlineLevel="1">
      <c r="A49" s="169" t="s">
        <v>178</v>
      </c>
      <c r="B49" s="168" t="s">
        <v>143</v>
      </c>
      <c r="C49" s="152" t="s">
        <v>282</v>
      </c>
      <c r="D49" s="153" t="s">
        <v>238</v>
      </c>
      <c r="E49" s="154" t="s">
        <v>279</v>
      </c>
      <c r="F49" s="171">
        <v>2.83</v>
      </c>
      <c r="G49" s="44"/>
      <c r="H49" s="2">
        <f>ROUND(_xlfn.IFERROR(F49*G49," - "),2)</f>
        <v>0</v>
      </c>
      <c r="I49" s="165" t="e">
        <f t="shared" si="1"/>
        <v>#DIV/0!</v>
      </c>
    </row>
    <row r="50" spans="1:9" ht="12.75" outlineLevel="1">
      <c r="A50" s="169" t="s">
        <v>204</v>
      </c>
      <c r="B50" s="168" t="s">
        <v>97</v>
      </c>
      <c r="C50" s="152" t="s">
        <v>282</v>
      </c>
      <c r="D50" s="153" t="s">
        <v>239</v>
      </c>
      <c r="E50" s="154" t="s">
        <v>73</v>
      </c>
      <c r="F50" s="171">
        <v>1</v>
      </c>
      <c r="G50" s="44"/>
      <c r="H50" s="2">
        <f t="shared" si="0"/>
        <v>0</v>
      </c>
      <c r="I50" s="165" t="e">
        <f t="shared" si="1"/>
        <v>#DIV/0!</v>
      </c>
    </row>
    <row r="51" spans="1:9" ht="12.75" outlineLevel="1">
      <c r="A51" s="281" t="s">
        <v>40</v>
      </c>
      <c r="B51" s="282"/>
      <c r="C51" s="157"/>
      <c r="D51" s="173" t="s">
        <v>62</v>
      </c>
      <c r="E51" s="159">
        <f>SUM(H52:H54)</f>
        <v>0</v>
      </c>
      <c r="F51" s="159"/>
      <c r="G51" s="159"/>
      <c r="H51" s="159"/>
      <c r="I51" s="160" t="e">
        <f>E51/$G$112</f>
        <v>#DIV/0!</v>
      </c>
    </row>
    <row r="52" spans="1:9" ht="15" customHeight="1" outlineLevel="1">
      <c r="A52" s="3" t="s">
        <v>41</v>
      </c>
      <c r="B52" s="170" t="s">
        <v>107</v>
      </c>
      <c r="C52" s="152" t="s">
        <v>282</v>
      </c>
      <c r="D52" s="153" t="s">
        <v>240</v>
      </c>
      <c r="E52" s="154" t="s">
        <v>279</v>
      </c>
      <c r="F52" s="154">
        <v>35.64</v>
      </c>
      <c r="G52" s="44"/>
      <c r="H52" s="2">
        <f>ROUND(_xlfn.IFERROR(F52*G52," - "),2)</f>
        <v>0</v>
      </c>
      <c r="I52" s="156" t="e">
        <f>H52/$G$112</f>
        <v>#DIV/0!</v>
      </c>
    </row>
    <row r="53" spans="1:9" ht="12.75" outlineLevel="1">
      <c r="A53" s="3" t="s">
        <v>42</v>
      </c>
      <c r="B53" s="170" t="s">
        <v>146</v>
      </c>
      <c r="C53" s="152" t="s">
        <v>282</v>
      </c>
      <c r="D53" s="153" t="s">
        <v>241</v>
      </c>
      <c r="E53" s="154" t="s">
        <v>279</v>
      </c>
      <c r="F53" s="176">
        <v>7.02</v>
      </c>
      <c r="G53" s="44"/>
      <c r="H53" s="2">
        <f>ROUND(_xlfn.IFERROR(F53*G53," - "),2)</f>
        <v>0</v>
      </c>
      <c r="I53" s="165" t="e">
        <f>H53/$G$112</f>
        <v>#DIV/0!</v>
      </c>
    </row>
    <row r="54" spans="1:9" ht="13.5" outlineLevel="1" thickBot="1">
      <c r="A54" s="15" t="s">
        <v>43</v>
      </c>
      <c r="B54" s="177" t="s">
        <v>159</v>
      </c>
      <c r="C54" s="178" t="s">
        <v>282</v>
      </c>
      <c r="D54" s="179" t="s">
        <v>242</v>
      </c>
      <c r="E54" s="180" t="s">
        <v>15</v>
      </c>
      <c r="F54" s="175">
        <v>11.4</v>
      </c>
      <c r="G54" s="44"/>
      <c r="H54" s="2">
        <f>ROUND(_xlfn.IFERROR(F54*G54," - "),2)</f>
        <v>0</v>
      </c>
      <c r="I54" s="166" t="e">
        <f>H54/$G$112</f>
        <v>#DIV/0!</v>
      </c>
    </row>
    <row r="55" spans="1:9" ht="15.75" thickBot="1">
      <c r="A55" s="274">
        <v>5</v>
      </c>
      <c r="B55" s="275"/>
      <c r="C55" s="143"/>
      <c r="D55" s="144" t="s">
        <v>65</v>
      </c>
      <c r="E55" s="145">
        <f>ROUND(SUM(E56,E59,E63,E67,E69),2)</f>
        <v>0</v>
      </c>
      <c r="F55" s="145"/>
      <c r="G55" s="145"/>
      <c r="H55" s="146"/>
      <c r="I55" s="147" t="e">
        <f>E55/$G$112</f>
        <v>#DIV/0!</v>
      </c>
    </row>
    <row r="56" spans="1:9" ht="12.75" outlineLevel="1">
      <c r="A56" s="270" t="s">
        <v>44</v>
      </c>
      <c r="B56" s="271"/>
      <c r="C56" s="148"/>
      <c r="D56" s="149" t="s">
        <v>179</v>
      </c>
      <c r="E56" s="150">
        <f>SUM(H57:H58)</f>
        <v>0</v>
      </c>
      <c r="F56" s="150"/>
      <c r="G56" s="150"/>
      <c r="H56" s="150"/>
      <c r="I56" s="151" t="e">
        <f>E56/$G$112</f>
        <v>#DIV/0!</v>
      </c>
    </row>
    <row r="57" spans="1:9" ht="12.75" outlineLevel="1">
      <c r="A57" s="4" t="s">
        <v>45</v>
      </c>
      <c r="B57" s="18" t="s">
        <v>149</v>
      </c>
      <c r="C57" s="152" t="s">
        <v>282</v>
      </c>
      <c r="D57" s="153" t="s">
        <v>243</v>
      </c>
      <c r="E57" s="154" t="s">
        <v>15</v>
      </c>
      <c r="F57" s="167">
        <v>13</v>
      </c>
      <c r="G57" s="44"/>
      <c r="H57" s="2">
        <f>ROUND(_xlfn.IFERROR(F57*G57," - "),2)</f>
        <v>0</v>
      </c>
      <c r="I57" s="156" t="e">
        <f>H57/$G$112</f>
        <v>#DIV/0!</v>
      </c>
    </row>
    <row r="58" spans="1:9" ht="12.75" outlineLevel="1">
      <c r="A58" s="4" t="s">
        <v>47</v>
      </c>
      <c r="B58" s="18" t="s">
        <v>75</v>
      </c>
      <c r="C58" s="152" t="s">
        <v>282</v>
      </c>
      <c r="D58" s="153" t="s">
        <v>244</v>
      </c>
      <c r="E58" s="154" t="s">
        <v>15</v>
      </c>
      <c r="F58" s="155">
        <v>7</v>
      </c>
      <c r="G58" s="44"/>
      <c r="H58" s="2">
        <f>ROUND(_xlfn.IFERROR(F58*G58," - "),2)</f>
        <v>0</v>
      </c>
      <c r="I58" s="165" t="e">
        <f>H58/$G$112</f>
        <v>#DIV/0!</v>
      </c>
    </row>
    <row r="59" spans="1:9" ht="12.75" outlineLevel="1">
      <c r="A59" s="278" t="s">
        <v>48</v>
      </c>
      <c r="B59" s="279"/>
      <c r="C59" s="157"/>
      <c r="D59" s="158" t="s">
        <v>180</v>
      </c>
      <c r="E59" s="159">
        <f>SUM(H60:H62)</f>
        <v>0</v>
      </c>
      <c r="F59" s="159"/>
      <c r="G59" s="159"/>
      <c r="H59" s="159"/>
      <c r="I59" s="160" t="e">
        <f>E59/$G$112</f>
        <v>#DIV/0!</v>
      </c>
    </row>
    <row r="60" spans="1:9" ht="12.75" outlineLevel="1">
      <c r="A60" s="15" t="s">
        <v>49</v>
      </c>
      <c r="B60" s="18" t="s">
        <v>150</v>
      </c>
      <c r="C60" s="178" t="s">
        <v>282</v>
      </c>
      <c r="D60" s="179" t="s">
        <v>245</v>
      </c>
      <c r="E60" s="180" t="s">
        <v>15</v>
      </c>
      <c r="F60" s="181">
        <v>15</v>
      </c>
      <c r="G60" s="44"/>
      <c r="H60" s="2">
        <f>ROUND(_xlfn.IFERROR(F60*G60," - "),2)</f>
        <v>0</v>
      </c>
      <c r="I60" s="182" t="e">
        <f>H60/$G$112</f>
        <v>#DIV/0!</v>
      </c>
    </row>
    <row r="61" spans="1:9" ht="12.75" outlineLevel="1">
      <c r="A61" s="183" t="s">
        <v>201</v>
      </c>
      <c r="B61" s="18" t="s">
        <v>151</v>
      </c>
      <c r="C61" s="184" t="s">
        <v>282</v>
      </c>
      <c r="D61" s="185" t="s">
        <v>246</v>
      </c>
      <c r="E61" s="186" t="s">
        <v>15</v>
      </c>
      <c r="F61" s="187">
        <v>7</v>
      </c>
      <c r="G61" s="44"/>
      <c r="H61" s="2">
        <f>ROUND(_xlfn.IFERROR(F61*G61," - "),2)</f>
        <v>0</v>
      </c>
      <c r="I61" s="165" t="e">
        <f>H61/$G$112</f>
        <v>#DIV/0!</v>
      </c>
    </row>
    <row r="62" spans="1:9" ht="12.75" outlineLevel="1">
      <c r="A62" s="183" t="s">
        <v>202</v>
      </c>
      <c r="B62" s="20" t="s">
        <v>152</v>
      </c>
      <c r="C62" s="184" t="s">
        <v>282</v>
      </c>
      <c r="D62" s="185" t="s">
        <v>247</v>
      </c>
      <c r="E62" s="186" t="s">
        <v>15</v>
      </c>
      <c r="F62" s="187">
        <v>3</v>
      </c>
      <c r="G62" s="44"/>
      <c r="H62" s="2">
        <f>ROUND(_xlfn.IFERROR(F62*G62," - "),2)</f>
        <v>0</v>
      </c>
      <c r="I62" s="165" t="e">
        <f>H62/$G$112</f>
        <v>#DIV/0!</v>
      </c>
    </row>
    <row r="63" spans="1:9" ht="12.75" outlineLevel="1">
      <c r="A63" s="278" t="s">
        <v>51</v>
      </c>
      <c r="B63" s="279"/>
      <c r="C63" s="157"/>
      <c r="D63" s="158" t="s">
        <v>200</v>
      </c>
      <c r="E63" s="159">
        <f>SUM(H64:H66)</f>
        <v>0</v>
      </c>
      <c r="F63" s="159"/>
      <c r="G63" s="159"/>
      <c r="H63" s="159"/>
      <c r="I63" s="160" t="e">
        <f>E63/$G$112</f>
        <v>#DIV/0!</v>
      </c>
    </row>
    <row r="64" spans="1:9" ht="15.75" customHeight="1" outlineLevel="1">
      <c r="A64" s="3" t="s">
        <v>52</v>
      </c>
      <c r="B64" s="18" t="s">
        <v>77</v>
      </c>
      <c r="C64" s="152" t="s">
        <v>282</v>
      </c>
      <c r="D64" s="153" t="s">
        <v>248</v>
      </c>
      <c r="E64" s="154" t="s">
        <v>73</v>
      </c>
      <c r="F64" s="162">
        <v>3</v>
      </c>
      <c r="G64" s="44"/>
      <c r="H64" s="2">
        <f>ROUND(_xlfn.IFERROR(F64*G64," - "),2)</f>
        <v>0</v>
      </c>
      <c r="I64" s="156" t="e">
        <f>H64/$G$112</f>
        <v>#DIV/0!</v>
      </c>
    </row>
    <row r="65" spans="1:9" ht="25.5" outlineLevel="1">
      <c r="A65" s="3" t="s">
        <v>54</v>
      </c>
      <c r="B65" s="17" t="s">
        <v>78</v>
      </c>
      <c r="C65" s="152" t="s">
        <v>282</v>
      </c>
      <c r="D65" s="153" t="s">
        <v>249</v>
      </c>
      <c r="E65" s="154" t="s">
        <v>73</v>
      </c>
      <c r="F65" s="155">
        <v>1</v>
      </c>
      <c r="G65" s="44"/>
      <c r="H65" s="2">
        <f>ROUND(_xlfn.IFERROR(F65*G65," - "),2)</f>
        <v>0</v>
      </c>
      <c r="I65" s="165" t="e">
        <f>H65/$G$112</f>
        <v>#DIV/0!</v>
      </c>
    </row>
    <row r="66" spans="1:9" ht="25.5" outlineLevel="1">
      <c r="A66" s="3" t="s">
        <v>210</v>
      </c>
      <c r="B66" s="22" t="s">
        <v>76</v>
      </c>
      <c r="C66" s="152" t="s">
        <v>282</v>
      </c>
      <c r="D66" s="153" t="s">
        <v>250</v>
      </c>
      <c r="E66" s="154" t="s">
        <v>73</v>
      </c>
      <c r="F66" s="155">
        <v>1</v>
      </c>
      <c r="G66" s="44"/>
      <c r="H66" s="2">
        <f>ROUND(_xlfn.IFERROR(F66*G66," - "),2)</f>
        <v>0</v>
      </c>
      <c r="I66" s="165" t="e">
        <f>H66/$G$112</f>
        <v>#DIV/0!</v>
      </c>
    </row>
    <row r="67" spans="1:9" ht="12.75" outlineLevel="1">
      <c r="A67" s="280" t="s">
        <v>114</v>
      </c>
      <c r="B67" s="280"/>
      <c r="C67" s="188"/>
      <c r="D67" s="189" t="s">
        <v>205</v>
      </c>
      <c r="E67" s="190">
        <f>SUM(H68:H68)</f>
        <v>0</v>
      </c>
      <c r="F67" s="190"/>
      <c r="G67" s="190"/>
      <c r="H67" s="190"/>
      <c r="I67" s="191" t="e">
        <f>E67/$G$112</f>
        <v>#DIV/0!</v>
      </c>
    </row>
    <row r="68" spans="1:9" ht="12.75" outlineLevel="1">
      <c r="A68" s="4" t="s">
        <v>181</v>
      </c>
      <c r="B68" s="17" t="s">
        <v>79</v>
      </c>
      <c r="C68" s="152" t="s">
        <v>282</v>
      </c>
      <c r="D68" s="153" t="s">
        <v>251</v>
      </c>
      <c r="E68" s="154" t="s">
        <v>73</v>
      </c>
      <c r="F68" s="167">
        <v>4</v>
      </c>
      <c r="G68" s="44"/>
      <c r="H68" s="2">
        <f>ROUND(_xlfn.IFERROR(F68*G68," - "),2)</f>
        <v>0</v>
      </c>
      <c r="I68" s="156" t="e">
        <f>H68/$G$112</f>
        <v>#DIV/0!</v>
      </c>
    </row>
    <row r="69" spans="1:9" ht="12.75" outlineLevel="1">
      <c r="A69" s="280" t="s">
        <v>182</v>
      </c>
      <c r="B69" s="280"/>
      <c r="C69" s="188"/>
      <c r="D69" s="189" t="s">
        <v>128</v>
      </c>
      <c r="E69" s="190">
        <f>SUM(H70:H72)</f>
        <v>0</v>
      </c>
      <c r="F69" s="190"/>
      <c r="G69" s="190"/>
      <c r="H69" s="190"/>
      <c r="I69" s="191" t="e">
        <f>E69/$G$112</f>
        <v>#DIV/0!</v>
      </c>
    </row>
    <row r="70" spans="1:9" ht="12.75" outlineLevel="1">
      <c r="A70" s="4" t="s">
        <v>183</v>
      </c>
      <c r="B70" s="18" t="s">
        <v>147</v>
      </c>
      <c r="C70" s="152" t="s">
        <v>282</v>
      </c>
      <c r="D70" s="153" t="s">
        <v>252</v>
      </c>
      <c r="E70" s="154" t="s">
        <v>73</v>
      </c>
      <c r="F70" s="167">
        <v>1</v>
      </c>
      <c r="G70" s="44"/>
      <c r="H70" s="2">
        <f>ROUND(_xlfn.IFERROR(F70*G70," - "),2)</f>
        <v>0</v>
      </c>
      <c r="I70" s="156" t="e">
        <f>H70/$G$112</f>
        <v>#DIV/0!</v>
      </c>
    </row>
    <row r="71" spans="1:9" ht="25.5" outlineLevel="1">
      <c r="A71" s="4" t="s">
        <v>184</v>
      </c>
      <c r="B71" s="17" t="s">
        <v>148</v>
      </c>
      <c r="C71" s="152" t="s">
        <v>282</v>
      </c>
      <c r="D71" s="153" t="s">
        <v>253</v>
      </c>
      <c r="E71" s="154" t="s">
        <v>15</v>
      </c>
      <c r="F71" s="155">
        <v>15</v>
      </c>
      <c r="G71" s="44"/>
      <c r="H71" s="2">
        <f>ROUND(_xlfn.IFERROR(F71*G71," - "),2)</f>
        <v>0</v>
      </c>
      <c r="I71" s="165" t="e">
        <f>H71/$G$112</f>
        <v>#DIV/0!</v>
      </c>
    </row>
    <row r="72" spans="1:9" ht="13.5" outlineLevel="1" thickBot="1">
      <c r="A72" s="4" t="s">
        <v>185</v>
      </c>
      <c r="B72" s="17" t="s">
        <v>71</v>
      </c>
      <c r="C72" s="152" t="s">
        <v>282</v>
      </c>
      <c r="D72" s="153" t="s">
        <v>254</v>
      </c>
      <c r="E72" s="154" t="s">
        <v>73</v>
      </c>
      <c r="F72" s="155">
        <v>1</v>
      </c>
      <c r="G72" s="44"/>
      <c r="H72" s="2">
        <f>ROUND(_xlfn.IFERROR(F72*G72," - "),2)</f>
        <v>0</v>
      </c>
      <c r="I72" s="165" t="e">
        <f>H72/$G$112</f>
        <v>#DIV/0!</v>
      </c>
    </row>
    <row r="73" spans="1:9" ht="15.75" thickBot="1">
      <c r="A73" s="274">
        <v>6</v>
      </c>
      <c r="B73" s="275"/>
      <c r="C73" s="143"/>
      <c r="D73" s="144" t="s">
        <v>186</v>
      </c>
      <c r="E73" s="145">
        <f>ROUND(SUM(E74),2)</f>
        <v>0</v>
      </c>
      <c r="F73" s="145"/>
      <c r="G73" s="145"/>
      <c r="H73" s="146"/>
      <c r="I73" s="147" t="e">
        <f>E73/$G$112</f>
        <v>#DIV/0!</v>
      </c>
    </row>
    <row r="74" spans="1:9" ht="12.75" outlineLevel="1">
      <c r="A74" s="270" t="s">
        <v>58</v>
      </c>
      <c r="B74" s="271"/>
      <c r="C74" s="148"/>
      <c r="D74" s="149" t="s">
        <v>186</v>
      </c>
      <c r="E74" s="150">
        <f>SUM(H75:H82)</f>
        <v>0</v>
      </c>
      <c r="F74" s="150"/>
      <c r="G74" s="150"/>
      <c r="H74" s="150"/>
      <c r="I74" s="151" t="e">
        <f>E74/$G$112</f>
        <v>#DIV/0!</v>
      </c>
    </row>
    <row r="75" spans="1:9" ht="12.75" outlineLevel="1">
      <c r="A75" s="4" t="s">
        <v>59</v>
      </c>
      <c r="B75" s="18" t="s">
        <v>154</v>
      </c>
      <c r="C75" s="152" t="s">
        <v>282</v>
      </c>
      <c r="D75" s="153" t="s">
        <v>255</v>
      </c>
      <c r="E75" s="154" t="s">
        <v>15</v>
      </c>
      <c r="F75" s="162">
        <v>170</v>
      </c>
      <c r="G75" s="44"/>
      <c r="H75" s="2">
        <f aca="true" t="shared" si="2" ref="H75:H82">ROUND(_xlfn.IFERROR(F75*G75," - "),2)</f>
        <v>0</v>
      </c>
      <c r="I75" s="156" t="e">
        <f aca="true" t="shared" si="3" ref="I75:I82">H75/$G$112</f>
        <v>#DIV/0!</v>
      </c>
    </row>
    <row r="76" spans="1:9" ht="12.75" outlineLevel="1">
      <c r="A76" s="4" t="s">
        <v>60</v>
      </c>
      <c r="B76" s="17" t="s">
        <v>155</v>
      </c>
      <c r="C76" s="152" t="s">
        <v>282</v>
      </c>
      <c r="D76" s="153" t="s">
        <v>256</v>
      </c>
      <c r="E76" s="154" t="s">
        <v>15</v>
      </c>
      <c r="F76" s="155">
        <v>205</v>
      </c>
      <c r="G76" s="44"/>
      <c r="H76" s="2">
        <f t="shared" si="2"/>
        <v>0</v>
      </c>
      <c r="I76" s="165" t="e">
        <f t="shared" si="3"/>
        <v>#DIV/0!</v>
      </c>
    </row>
    <row r="77" spans="1:9" ht="12.75" outlineLevel="1">
      <c r="A77" s="4" t="s">
        <v>61</v>
      </c>
      <c r="B77" s="19" t="s">
        <v>83</v>
      </c>
      <c r="C77" s="152" t="s">
        <v>282</v>
      </c>
      <c r="D77" s="153" t="s">
        <v>257</v>
      </c>
      <c r="E77" s="154" t="s">
        <v>15</v>
      </c>
      <c r="F77" s="175">
        <v>85</v>
      </c>
      <c r="G77" s="44"/>
      <c r="H77" s="2">
        <f t="shared" si="2"/>
        <v>0</v>
      </c>
      <c r="I77" s="166" t="e">
        <f t="shared" si="3"/>
        <v>#DIV/0!</v>
      </c>
    </row>
    <row r="78" spans="1:9" ht="12.75" outlineLevel="1">
      <c r="A78" s="4" t="s">
        <v>187</v>
      </c>
      <c r="B78" s="17" t="s">
        <v>84</v>
      </c>
      <c r="C78" s="152" t="s">
        <v>282</v>
      </c>
      <c r="D78" s="153" t="s">
        <v>258</v>
      </c>
      <c r="E78" s="154" t="s">
        <v>15</v>
      </c>
      <c r="F78" s="155">
        <v>105</v>
      </c>
      <c r="G78" s="44"/>
      <c r="H78" s="2">
        <f t="shared" si="2"/>
        <v>0</v>
      </c>
      <c r="I78" s="165" t="e">
        <f t="shared" si="3"/>
        <v>#DIV/0!</v>
      </c>
    </row>
    <row r="79" spans="1:9" ht="12.75" outlineLevel="1">
      <c r="A79" s="4" t="s">
        <v>188</v>
      </c>
      <c r="B79" s="19" t="s">
        <v>158</v>
      </c>
      <c r="C79" s="152" t="s">
        <v>282</v>
      </c>
      <c r="D79" s="153" t="s">
        <v>259</v>
      </c>
      <c r="E79" s="154" t="s">
        <v>73</v>
      </c>
      <c r="F79" s="175">
        <v>45</v>
      </c>
      <c r="G79" s="44"/>
      <c r="H79" s="2">
        <f t="shared" si="2"/>
        <v>0</v>
      </c>
      <c r="I79" s="166" t="e">
        <f t="shared" si="3"/>
        <v>#DIV/0!</v>
      </c>
    </row>
    <row r="80" spans="1:9" ht="13.5" customHeight="1" outlineLevel="1">
      <c r="A80" s="4" t="s">
        <v>189</v>
      </c>
      <c r="B80" s="17" t="s">
        <v>85</v>
      </c>
      <c r="C80" s="152" t="s">
        <v>282</v>
      </c>
      <c r="D80" s="153" t="s">
        <v>260</v>
      </c>
      <c r="E80" s="154" t="s">
        <v>73</v>
      </c>
      <c r="F80" s="155">
        <v>15</v>
      </c>
      <c r="G80" s="44"/>
      <c r="H80" s="2">
        <f t="shared" si="2"/>
        <v>0</v>
      </c>
      <c r="I80" s="165" t="e">
        <f t="shared" si="3"/>
        <v>#DIV/0!</v>
      </c>
    </row>
    <row r="81" spans="1:9" ht="12.75" outlineLevel="1">
      <c r="A81" s="4" t="s">
        <v>190</v>
      </c>
      <c r="B81" s="19" t="s">
        <v>157</v>
      </c>
      <c r="C81" s="152" t="s">
        <v>282</v>
      </c>
      <c r="D81" s="153" t="s">
        <v>261</v>
      </c>
      <c r="E81" s="154" t="s">
        <v>73</v>
      </c>
      <c r="F81" s="175">
        <v>20</v>
      </c>
      <c r="G81" s="44"/>
      <c r="H81" s="2">
        <f t="shared" si="2"/>
        <v>0</v>
      </c>
      <c r="I81" s="166" t="e">
        <f t="shared" si="3"/>
        <v>#DIV/0!</v>
      </c>
    </row>
    <row r="82" spans="1:9" ht="13.5" outlineLevel="1" thickBot="1">
      <c r="A82" s="4" t="s">
        <v>191</v>
      </c>
      <c r="B82" s="17" t="s">
        <v>156</v>
      </c>
      <c r="C82" s="152" t="s">
        <v>282</v>
      </c>
      <c r="D82" s="153" t="s">
        <v>262</v>
      </c>
      <c r="E82" s="154" t="s">
        <v>73</v>
      </c>
      <c r="F82" s="155">
        <v>20</v>
      </c>
      <c r="G82" s="44"/>
      <c r="H82" s="2">
        <f t="shared" si="2"/>
        <v>0</v>
      </c>
      <c r="I82" s="165" t="e">
        <f t="shared" si="3"/>
        <v>#DIV/0!</v>
      </c>
    </row>
    <row r="83" spans="1:9" ht="15.75" thickBot="1">
      <c r="A83" s="274">
        <v>7</v>
      </c>
      <c r="B83" s="275"/>
      <c r="C83" s="143"/>
      <c r="D83" s="144" t="s">
        <v>193</v>
      </c>
      <c r="E83" s="145">
        <f>ROUND(SUM(E84),2)</f>
        <v>0</v>
      </c>
      <c r="F83" s="145"/>
      <c r="G83" s="145"/>
      <c r="H83" s="146"/>
      <c r="I83" s="147" t="e">
        <f>E83/$G$112</f>
        <v>#DIV/0!</v>
      </c>
    </row>
    <row r="84" spans="1:9" ht="12.75" outlineLevel="1">
      <c r="A84" s="270" t="s">
        <v>63</v>
      </c>
      <c r="B84" s="271"/>
      <c r="C84" s="148"/>
      <c r="D84" s="149" t="s">
        <v>193</v>
      </c>
      <c r="E84" s="150">
        <f>SUM(H85:H85)</f>
        <v>0</v>
      </c>
      <c r="F84" s="150"/>
      <c r="G84" s="150"/>
      <c r="H84" s="192"/>
      <c r="I84" s="151" t="e">
        <f>E84/$G$112</f>
        <v>#DIV/0!</v>
      </c>
    </row>
    <row r="85" spans="1:9" ht="26.25" outlineLevel="1" thickBot="1">
      <c r="A85" s="3" t="s">
        <v>64</v>
      </c>
      <c r="B85" s="170" t="s">
        <v>160</v>
      </c>
      <c r="C85" s="152" t="s">
        <v>282</v>
      </c>
      <c r="D85" s="153" t="s">
        <v>263</v>
      </c>
      <c r="E85" s="154" t="s">
        <v>279</v>
      </c>
      <c r="F85" s="193">
        <v>17.56</v>
      </c>
      <c r="G85" s="44"/>
      <c r="H85" s="2">
        <f>ROUND(_xlfn.IFERROR(F85*G85," - "),2)</f>
        <v>0</v>
      </c>
      <c r="I85" s="156" t="e">
        <f>H85/$G$112</f>
        <v>#DIV/0!</v>
      </c>
    </row>
    <row r="86" spans="1:9" ht="15.75" thickBot="1">
      <c r="A86" s="274">
        <v>8</v>
      </c>
      <c r="B86" s="275"/>
      <c r="C86" s="143"/>
      <c r="D86" s="144" t="s">
        <v>192</v>
      </c>
      <c r="E86" s="145">
        <f>ROUND(SUM(E87+E93),2)</f>
        <v>0</v>
      </c>
      <c r="F86" s="145"/>
      <c r="G86" s="145"/>
      <c r="H86" s="146"/>
      <c r="I86" s="147" t="e">
        <f>E86/$G$112</f>
        <v>#DIV/0!</v>
      </c>
    </row>
    <row r="87" spans="1:9" ht="12.75" outlineLevel="1">
      <c r="A87" s="270" t="s">
        <v>66</v>
      </c>
      <c r="B87" s="271"/>
      <c r="C87" s="148"/>
      <c r="D87" s="149" t="s">
        <v>203</v>
      </c>
      <c r="E87" s="150">
        <f>SUM(H88:H92)</f>
        <v>0</v>
      </c>
      <c r="F87" s="150"/>
      <c r="G87" s="150"/>
      <c r="H87" s="150"/>
      <c r="I87" s="151" t="e">
        <f>E87/$G$112</f>
        <v>#DIV/0!</v>
      </c>
    </row>
    <row r="88" spans="1:9" ht="12.75" outlineLevel="1">
      <c r="A88" s="194" t="s">
        <v>67</v>
      </c>
      <c r="B88" s="195" t="s">
        <v>90</v>
      </c>
      <c r="C88" s="152" t="s">
        <v>282</v>
      </c>
      <c r="D88" s="153" t="s">
        <v>115</v>
      </c>
      <c r="E88" s="154" t="s">
        <v>279</v>
      </c>
      <c r="F88" s="196">
        <v>188.52</v>
      </c>
      <c r="G88" s="44"/>
      <c r="H88" s="2">
        <f>ROUND(_xlfn.IFERROR(F88*G88," - "),2)</f>
        <v>0</v>
      </c>
      <c r="I88" s="197" t="e">
        <f>H88/$G$112</f>
        <v>#DIV/0!</v>
      </c>
    </row>
    <row r="89" spans="1:9" ht="12.75" outlineLevel="1">
      <c r="A89" s="183" t="s">
        <v>68</v>
      </c>
      <c r="B89" s="198" t="s">
        <v>91</v>
      </c>
      <c r="C89" s="152" t="s">
        <v>282</v>
      </c>
      <c r="D89" s="153" t="s">
        <v>264</v>
      </c>
      <c r="E89" s="154" t="s">
        <v>279</v>
      </c>
      <c r="F89" s="186">
        <v>188.52</v>
      </c>
      <c r="G89" s="44"/>
      <c r="H89" s="2">
        <f>ROUND(_xlfn.IFERROR(F89*G89," - "),2)</f>
        <v>0</v>
      </c>
      <c r="I89" s="199" t="e">
        <f>H89/$G$112</f>
        <v>#DIV/0!</v>
      </c>
    </row>
    <row r="90" spans="1:9" ht="12.75" outlineLevel="1">
      <c r="A90" s="183" t="s">
        <v>69</v>
      </c>
      <c r="B90" s="198" t="s">
        <v>92</v>
      </c>
      <c r="C90" s="152" t="s">
        <v>282</v>
      </c>
      <c r="D90" s="153" t="s">
        <v>116</v>
      </c>
      <c r="E90" s="154" t="s">
        <v>279</v>
      </c>
      <c r="F90" s="186">
        <v>188.52</v>
      </c>
      <c r="G90" s="44"/>
      <c r="H90" s="2">
        <f>ROUND(_xlfn.IFERROR(F90*G90," - "),2)</f>
        <v>0</v>
      </c>
      <c r="I90" s="199" t="e">
        <f>H90/$G$112</f>
        <v>#DIV/0!</v>
      </c>
    </row>
    <row r="91" spans="1:9" ht="12.75" outlineLevel="1">
      <c r="A91" s="183" t="s">
        <v>70</v>
      </c>
      <c r="B91" s="198" t="s">
        <v>161</v>
      </c>
      <c r="C91" s="152" t="s">
        <v>282</v>
      </c>
      <c r="D91" s="153" t="s">
        <v>265</v>
      </c>
      <c r="E91" s="154" t="s">
        <v>279</v>
      </c>
      <c r="F91" s="186">
        <v>115.74</v>
      </c>
      <c r="G91" s="44"/>
      <c r="H91" s="2">
        <f>ROUND(_xlfn.IFERROR(F91*G91," - "),2)</f>
        <v>0</v>
      </c>
      <c r="I91" s="199" t="e">
        <f>H91/$G$112</f>
        <v>#DIV/0!</v>
      </c>
    </row>
    <row r="92" spans="1:9" ht="12.75" outlineLevel="1">
      <c r="A92" s="200" t="s">
        <v>72</v>
      </c>
      <c r="B92" s="201" t="s">
        <v>93</v>
      </c>
      <c r="C92" s="178" t="s">
        <v>282</v>
      </c>
      <c r="D92" s="179" t="s">
        <v>266</v>
      </c>
      <c r="E92" s="180" t="s">
        <v>279</v>
      </c>
      <c r="F92" s="202">
        <v>96.52</v>
      </c>
      <c r="G92" s="45"/>
      <c r="H92" s="24">
        <f>ROUND(_xlfn.IFERROR(F92*G92," - "),2)</f>
        <v>0</v>
      </c>
      <c r="I92" s="203" t="e">
        <f>H92/$G$112</f>
        <v>#DIV/0!</v>
      </c>
    </row>
    <row r="93" spans="1:9" ht="12.75" outlineLevel="1">
      <c r="A93" s="276" t="s">
        <v>74</v>
      </c>
      <c r="B93" s="277"/>
      <c r="C93" s="188"/>
      <c r="D93" s="189" t="s">
        <v>214</v>
      </c>
      <c r="E93" s="190">
        <f>SUM(H94:H94)</f>
        <v>0</v>
      </c>
      <c r="F93" s="190"/>
      <c r="G93" s="190"/>
      <c r="H93" s="190"/>
      <c r="I93" s="191" t="e">
        <f>E93/$G$112</f>
        <v>#DIV/0!</v>
      </c>
    </row>
    <row r="94" spans="1:9" ht="13.5" outlineLevel="1" thickBot="1">
      <c r="A94" s="194" t="s">
        <v>213</v>
      </c>
      <c r="B94" s="204" t="s">
        <v>94</v>
      </c>
      <c r="C94" s="152" t="s">
        <v>282</v>
      </c>
      <c r="D94" s="153" t="s">
        <v>267</v>
      </c>
      <c r="E94" s="154" t="s">
        <v>279</v>
      </c>
      <c r="F94" s="196">
        <v>30.28</v>
      </c>
      <c r="G94" s="44"/>
      <c r="H94" s="2">
        <f>ROUND(_xlfn.IFERROR(F94*G94," - "),2)</f>
        <v>0</v>
      </c>
      <c r="I94" s="197" t="e">
        <f>H94/$G$112</f>
        <v>#DIV/0!</v>
      </c>
    </row>
    <row r="95" spans="1:9" s="12" customFormat="1" ht="15.75" thickBot="1">
      <c r="A95" s="274">
        <v>9</v>
      </c>
      <c r="B95" s="275"/>
      <c r="C95" s="143"/>
      <c r="D95" s="144" t="s">
        <v>117</v>
      </c>
      <c r="E95" s="145">
        <f>ROUND(SUM(E96),2)</f>
        <v>0</v>
      </c>
      <c r="F95" s="145"/>
      <c r="G95" s="145"/>
      <c r="H95" s="146"/>
      <c r="I95" s="147" t="e">
        <f>E95/$G$112</f>
        <v>#DIV/0!</v>
      </c>
    </row>
    <row r="96" spans="1:9" s="46" customFormat="1" ht="12.75" outlineLevel="1">
      <c r="A96" s="270" t="s">
        <v>80</v>
      </c>
      <c r="B96" s="271"/>
      <c r="C96" s="148"/>
      <c r="D96" s="149" t="s">
        <v>194</v>
      </c>
      <c r="E96" s="150">
        <f>SUM(H97:H98)</f>
        <v>0</v>
      </c>
      <c r="F96" s="150"/>
      <c r="G96" s="150"/>
      <c r="H96" s="150"/>
      <c r="I96" s="151" t="e">
        <f>E96/$G$112</f>
        <v>#DIV/0!</v>
      </c>
    </row>
    <row r="97" spans="1:9" s="47" customFormat="1" ht="12.75" outlineLevel="1">
      <c r="A97" s="194" t="s">
        <v>81</v>
      </c>
      <c r="B97" s="195" t="s">
        <v>162</v>
      </c>
      <c r="C97" s="152" t="s">
        <v>282</v>
      </c>
      <c r="D97" s="153" t="s">
        <v>268</v>
      </c>
      <c r="E97" s="154" t="s">
        <v>279</v>
      </c>
      <c r="F97" s="196">
        <v>126.03</v>
      </c>
      <c r="G97" s="44"/>
      <c r="H97" s="2">
        <f>ROUND(_xlfn.IFERROR(F97*G97," - "),2)</f>
        <v>0</v>
      </c>
      <c r="I97" s="197" t="e">
        <f>H97/$G$112</f>
        <v>#DIV/0!</v>
      </c>
    </row>
    <row r="98" spans="1:9" s="47" customFormat="1" ht="13.5" outlineLevel="1" thickBot="1">
      <c r="A98" s="183" t="s">
        <v>82</v>
      </c>
      <c r="B98" s="198" t="s">
        <v>163</v>
      </c>
      <c r="C98" s="152" t="s">
        <v>282</v>
      </c>
      <c r="D98" s="153" t="s">
        <v>269</v>
      </c>
      <c r="E98" s="154" t="s">
        <v>279</v>
      </c>
      <c r="F98" s="186">
        <v>81.71</v>
      </c>
      <c r="G98" s="44"/>
      <c r="H98" s="2">
        <f>ROUND(_xlfn.IFERROR(F98*G98," - "),2)</f>
        <v>0</v>
      </c>
      <c r="I98" s="199" t="e">
        <f>H98/$G$112</f>
        <v>#DIV/0!</v>
      </c>
    </row>
    <row r="99" spans="1:9" s="12" customFormat="1" ht="15.75" thickBot="1">
      <c r="A99" s="274">
        <v>10</v>
      </c>
      <c r="B99" s="275"/>
      <c r="C99" s="143"/>
      <c r="D99" s="144" t="s">
        <v>96</v>
      </c>
      <c r="E99" s="145">
        <f>ROUND(SUM(E100),2)</f>
        <v>0</v>
      </c>
      <c r="F99" s="145"/>
      <c r="G99" s="145"/>
      <c r="H99" s="146"/>
      <c r="I99" s="147" t="e">
        <f>E99/$G$112</f>
        <v>#DIV/0!</v>
      </c>
    </row>
    <row r="100" spans="1:9" s="11" customFormat="1" ht="12.75" outlineLevel="1">
      <c r="A100" s="270" t="s">
        <v>86</v>
      </c>
      <c r="B100" s="271"/>
      <c r="C100" s="148"/>
      <c r="D100" s="205" t="s">
        <v>195</v>
      </c>
      <c r="E100" s="150">
        <f>SUM(H101:H108)</f>
        <v>0</v>
      </c>
      <c r="F100" s="150"/>
      <c r="G100" s="150"/>
      <c r="H100" s="150"/>
      <c r="I100" s="151" t="e">
        <f>E100/$G$112</f>
        <v>#DIV/0!</v>
      </c>
    </row>
    <row r="101" spans="1:9" s="11" customFormat="1" ht="12.75" outlineLevel="1">
      <c r="A101" s="3" t="s">
        <v>87</v>
      </c>
      <c r="B101" s="18" t="s">
        <v>79</v>
      </c>
      <c r="C101" s="152" t="s">
        <v>282</v>
      </c>
      <c r="D101" s="153" t="s">
        <v>251</v>
      </c>
      <c r="E101" s="154" t="s">
        <v>73</v>
      </c>
      <c r="F101" s="196">
        <v>4</v>
      </c>
      <c r="G101" s="44"/>
      <c r="H101" s="2">
        <f aca="true" t="shared" si="4" ref="H101:H108">ROUND(_xlfn.IFERROR(F101*G101," - "),2)</f>
        <v>0</v>
      </c>
      <c r="I101" s="156" t="e">
        <f aca="true" t="shared" si="5" ref="I101:I108">H101/$G$112</f>
        <v>#DIV/0!</v>
      </c>
    </row>
    <row r="102" spans="1:9" s="11" customFormat="1" ht="12.75" outlineLevel="1">
      <c r="A102" s="3" t="s">
        <v>106</v>
      </c>
      <c r="B102" s="18" t="s">
        <v>56</v>
      </c>
      <c r="C102" s="152" t="s">
        <v>282</v>
      </c>
      <c r="D102" s="153" t="s">
        <v>270</v>
      </c>
      <c r="E102" s="154" t="s">
        <v>15</v>
      </c>
      <c r="F102" s="196">
        <v>4.48</v>
      </c>
      <c r="G102" s="44"/>
      <c r="H102" s="2">
        <f t="shared" si="4"/>
        <v>0</v>
      </c>
      <c r="I102" s="156" t="e">
        <f t="shared" si="5"/>
        <v>#DIV/0!</v>
      </c>
    </row>
    <row r="103" spans="1:9" s="11" customFormat="1" ht="12.75" outlineLevel="1">
      <c r="A103" s="3" t="s">
        <v>197</v>
      </c>
      <c r="B103" s="18" t="s">
        <v>57</v>
      </c>
      <c r="C103" s="152" t="s">
        <v>282</v>
      </c>
      <c r="D103" s="153" t="s">
        <v>271</v>
      </c>
      <c r="E103" s="154" t="s">
        <v>15</v>
      </c>
      <c r="F103" s="196">
        <v>1.65</v>
      </c>
      <c r="G103" s="44"/>
      <c r="H103" s="2">
        <f t="shared" si="4"/>
        <v>0</v>
      </c>
      <c r="I103" s="156" t="e">
        <f t="shared" si="5"/>
        <v>#DIV/0!</v>
      </c>
    </row>
    <row r="104" spans="1:9" s="11" customFormat="1" ht="12.75" outlineLevel="1">
      <c r="A104" s="3" t="s">
        <v>198</v>
      </c>
      <c r="B104" s="18" t="s">
        <v>53</v>
      </c>
      <c r="C104" s="152" t="s">
        <v>282</v>
      </c>
      <c r="D104" s="153" t="s">
        <v>272</v>
      </c>
      <c r="E104" s="154" t="s">
        <v>15</v>
      </c>
      <c r="F104" s="196">
        <v>2.24</v>
      </c>
      <c r="G104" s="44"/>
      <c r="H104" s="2">
        <f t="shared" si="4"/>
        <v>0</v>
      </c>
      <c r="I104" s="156" t="e">
        <f t="shared" si="5"/>
        <v>#DIV/0!</v>
      </c>
    </row>
    <row r="105" spans="1:9" s="11" customFormat="1" ht="12.75" outlineLevel="1">
      <c r="A105" s="3" t="s">
        <v>199</v>
      </c>
      <c r="B105" s="18" t="s">
        <v>55</v>
      </c>
      <c r="C105" s="152" t="s">
        <v>282</v>
      </c>
      <c r="D105" s="153" t="s">
        <v>273</v>
      </c>
      <c r="E105" s="154" t="s">
        <v>73</v>
      </c>
      <c r="F105" s="186">
        <v>1</v>
      </c>
      <c r="G105" s="44"/>
      <c r="H105" s="2">
        <f t="shared" si="4"/>
        <v>0</v>
      </c>
      <c r="I105" s="156" t="e">
        <f t="shared" si="5"/>
        <v>#DIV/0!</v>
      </c>
    </row>
    <row r="106" spans="1:9" s="11" customFormat="1" ht="12.75" outlineLevel="1">
      <c r="A106" s="3" t="s">
        <v>211</v>
      </c>
      <c r="B106" s="18" t="s">
        <v>140</v>
      </c>
      <c r="C106" s="152" t="s">
        <v>282</v>
      </c>
      <c r="D106" s="153" t="s">
        <v>274</v>
      </c>
      <c r="E106" s="154" t="s">
        <v>15</v>
      </c>
      <c r="F106" s="186">
        <v>4.52</v>
      </c>
      <c r="G106" s="44"/>
      <c r="H106" s="2">
        <f t="shared" si="4"/>
        <v>0</v>
      </c>
      <c r="I106" s="156" t="e">
        <f t="shared" si="5"/>
        <v>#DIV/0!</v>
      </c>
    </row>
    <row r="107" spans="1:9" s="11" customFormat="1" ht="25.5" outlineLevel="1">
      <c r="A107" s="3" t="s">
        <v>212</v>
      </c>
      <c r="B107" s="23">
        <v>171012</v>
      </c>
      <c r="C107" s="152" t="s">
        <v>283</v>
      </c>
      <c r="D107" s="153" t="s">
        <v>275</v>
      </c>
      <c r="E107" s="154" t="s">
        <v>73</v>
      </c>
      <c r="F107" s="186">
        <v>1</v>
      </c>
      <c r="G107" s="44"/>
      <c r="H107" s="2">
        <f t="shared" si="4"/>
        <v>0</v>
      </c>
      <c r="I107" s="156" t="e">
        <f t="shared" si="5"/>
        <v>#DIV/0!</v>
      </c>
    </row>
    <row r="108" spans="1:9" s="11" customFormat="1" ht="13.5" outlineLevel="1" thickBot="1">
      <c r="A108" s="3" t="s">
        <v>215</v>
      </c>
      <c r="B108" s="23" t="s">
        <v>50</v>
      </c>
      <c r="C108" s="152" t="s">
        <v>282</v>
      </c>
      <c r="D108" s="153" t="s">
        <v>276</v>
      </c>
      <c r="E108" s="154" t="s">
        <v>73</v>
      </c>
      <c r="F108" s="186">
        <v>3</v>
      </c>
      <c r="G108" s="44"/>
      <c r="H108" s="2">
        <f t="shared" si="4"/>
        <v>0</v>
      </c>
      <c r="I108" s="156" t="e">
        <f t="shared" si="5"/>
        <v>#DIV/0!</v>
      </c>
    </row>
    <row r="109" spans="1:9" s="11" customFormat="1" ht="15.75" thickBot="1">
      <c r="A109" s="274">
        <v>11</v>
      </c>
      <c r="B109" s="275"/>
      <c r="C109" s="143"/>
      <c r="D109" s="144" t="s">
        <v>129</v>
      </c>
      <c r="E109" s="145">
        <f>ROUND(SUM(E110),2)</f>
        <v>0</v>
      </c>
      <c r="F109" s="145"/>
      <c r="G109" s="145"/>
      <c r="H109" s="146"/>
      <c r="I109" s="147" t="e">
        <f>E109/$G$112</f>
        <v>#DIV/0!</v>
      </c>
    </row>
    <row r="110" spans="1:9" s="11" customFormat="1" ht="12.75" outlineLevel="1">
      <c r="A110" s="270" t="s">
        <v>88</v>
      </c>
      <c r="B110" s="271"/>
      <c r="C110" s="148"/>
      <c r="D110" s="149" t="s">
        <v>129</v>
      </c>
      <c r="E110" s="150">
        <f>SUM(H111:H111)</f>
        <v>0</v>
      </c>
      <c r="F110" s="150"/>
      <c r="G110" s="150"/>
      <c r="H110" s="150"/>
      <c r="I110" s="151" t="e">
        <f>E110/$G$112</f>
        <v>#DIV/0!</v>
      </c>
    </row>
    <row r="111" spans="1:9" s="11" customFormat="1" ht="13.5" outlineLevel="1" thickBot="1">
      <c r="A111" s="4" t="s">
        <v>89</v>
      </c>
      <c r="B111" s="206" t="s">
        <v>98</v>
      </c>
      <c r="C111" s="152" t="s">
        <v>282</v>
      </c>
      <c r="D111" s="153" t="s">
        <v>277</v>
      </c>
      <c r="E111" s="154" t="s">
        <v>279</v>
      </c>
      <c r="F111" s="196">
        <v>622.79</v>
      </c>
      <c r="G111" s="44"/>
      <c r="H111" s="2">
        <f>ROUND(_xlfn.IFERROR(F111*G111," - "),2)</f>
        <v>0</v>
      </c>
      <c r="I111" s="156" t="e">
        <f>H111/$G$112</f>
        <v>#DIV/0!</v>
      </c>
    </row>
    <row r="112" spans="1:9" s="13" customFormat="1" ht="18.75" thickBot="1">
      <c r="A112" s="207" t="s">
        <v>124</v>
      </c>
      <c r="B112" s="208"/>
      <c r="C112" s="208"/>
      <c r="D112" s="209"/>
      <c r="E112" s="210"/>
      <c r="F112" s="211"/>
      <c r="G112" s="267">
        <f>ROUND(SUM(E109,E99,E95,E86,E83,E73,E55,E36,E28,E19,E14),2)</f>
        <v>0</v>
      </c>
      <c r="H112" s="267"/>
      <c r="I112" s="212" t="e">
        <f>SUM(H16:H111)/G112</f>
        <v>#DIV/0!</v>
      </c>
    </row>
    <row r="113" spans="1:9" s="13" customFormat="1" ht="18.75" thickBot="1">
      <c r="A113" s="207" t="s">
        <v>130</v>
      </c>
      <c r="B113" s="208"/>
      <c r="C113" s="208"/>
      <c r="D113" s="209"/>
      <c r="E113" s="210"/>
      <c r="F113" s="344">
        <v>1E-08</v>
      </c>
      <c r="G113" s="267">
        <f>ROUND(G112*(1+F113),2)</f>
        <v>0</v>
      </c>
      <c r="H113" s="267"/>
      <c r="I113" s="212" t="e">
        <f>SUM(H16:H111)*(1+F113)/G113</f>
        <v>#DIV/0!</v>
      </c>
    </row>
    <row r="114" spans="1:9" ht="38.25">
      <c r="A114" s="213" t="s">
        <v>131</v>
      </c>
      <c r="B114" s="214"/>
      <c r="C114" s="214"/>
      <c r="D114" s="215"/>
      <c r="E114" s="216"/>
      <c r="F114" s="217"/>
      <c r="G114" s="216"/>
      <c r="H114" s="218"/>
      <c r="I114" s="219"/>
    </row>
    <row r="115" spans="1:9" ht="15">
      <c r="A115" s="31"/>
      <c r="B115" s="49"/>
      <c r="C115" s="50"/>
      <c r="D115" s="51"/>
      <c r="E115" s="52"/>
      <c r="F115" s="53"/>
      <c r="G115" s="52"/>
      <c r="H115" s="48"/>
      <c r="I115" s="52"/>
    </row>
    <row r="116" spans="1:9" ht="15" customHeight="1">
      <c r="A116" s="49"/>
      <c r="B116" s="49"/>
      <c r="C116" s="50"/>
      <c r="D116" s="54"/>
      <c r="E116" s="54"/>
      <c r="F116" s="54"/>
      <c r="G116" s="54"/>
      <c r="H116" s="54"/>
      <c r="I116" s="52"/>
    </row>
    <row r="117" spans="1:9" ht="12.75" customHeight="1">
      <c r="A117" s="55"/>
      <c r="B117" s="55"/>
      <c r="C117" s="56"/>
      <c r="D117" s="54"/>
      <c r="E117" s="54"/>
      <c r="F117" s="54"/>
      <c r="G117" s="54"/>
      <c r="H117" s="54"/>
      <c r="I117" s="57"/>
    </row>
    <row r="118" spans="1:8" ht="15.75" customHeight="1">
      <c r="A118" s="59"/>
      <c r="B118" s="43"/>
      <c r="C118" s="60"/>
      <c r="D118" s="54"/>
      <c r="E118" s="54"/>
      <c r="F118" s="54"/>
      <c r="G118" s="54"/>
      <c r="H118" s="54"/>
    </row>
    <row r="119" spans="1:9" ht="15">
      <c r="A119" s="59"/>
      <c r="B119" s="43"/>
      <c r="C119" s="60"/>
      <c r="D119" s="54"/>
      <c r="E119" s="54"/>
      <c r="F119" s="54"/>
      <c r="G119" s="54"/>
      <c r="H119" s="54"/>
      <c r="I119" s="57"/>
    </row>
    <row r="120" spans="1:9" ht="15">
      <c r="A120" s="59"/>
      <c r="B120" s="43"/>
      <c r="C120" s="60"/>
      <c r="D120" s="54"/>
      <c r="E120" s="54"/>
      <c r="F120" s="54"/>
      <c r="G120" s="54"/>
      <c r="H120" s="54"/>
      <c r="I120" s="52"/>
    </row>
    <row r="121" spans="1:9" ht="12.75" customHeight="1">
      <c r="A121" s="43"/>
      <c r="B121" s="43"/>
      <c r="C121" s="60"/>
      <c r="D121" s="54"/>
      <c r="E121" s="54"/>
      <c r="F121" s="54"/>
      <c r="G121" s="54"/>
      <c r="H121" s="54"/>
      <c r="I121" s="58"/>
    </row>
    <row r="124" spans="4:8" ht="15.75">
      <c r="D124" s="67"/>
      <c r="E124" s="68"/>
      <c r="F124" s="68"/>
      <c r="G124" s="69"/>
      <c r="H124" s="68"/>
    </row>
    <row r="125" spans="4:8" ht="12.75">
      <c r="D125" s="52"/>
      <c r="E125" s="70"/>
      <c r="F125" s="70"/>
      <c r="G125" s="71"/>
      <c r="H125" s="70"/>
    </row>
    <row r="126" spans="4:8" ht="12.75">
      <c r="D126" s="52"/>
      <c r="E126" s="70"/>
      <c r="F126" s="70"/>
      <c r="G126" s="71"/>
      <c r="H126" s="70"/>
    </row>
    <row r="128" spans="1:9" ht="15.75">
      <c r="A128" s="7"/>
      <c r="B128" s="7"/>
      <c r="C128" s="7"/>
      <c r="D128" s="7"/>
      <c r="E128" s="7"/>
      <c r="F128" s="69"/>
      <c r="G128" s="69"/>
      <c r="H128" s="68"/>
      <c r="I128" s="7"/>
    </row>
    <row r="129" spans="1:9" ht="12.75">
      <c r="A129" s="7"/>
      <c r="B129" s="7"/>
      <c r="C129" s="7"/>
      <c r="D129" s="7"/>
      <c r="E129" s="7"/>
      <c r="F129" s="71"/>
      <c r="G129" s="71"/>
      <c r="H129" s="70"/>
      <c r="I129" s="7"/>
    </row>
    <row r="130" spans="1:9" ht="12.75">
      <c r="A130" s="7"/>
      <c r="B130" s="7"/>
      <c r="C130" s="7"/>
      <c r="D130" s="7"/>
      <c r="E130" s="7"/>
      <c r="F130" s="71"/>
      <c r="G130" s="71"/>
      <c r="H130" s="70"/>
      <c r="I130" s="7"/>
    </row>
    <row r="147" spans="1:9" ht="12.75">
      <c r="A147" s="7"/>
      <c r="B147" s="7"/>
      <c r="C147" s="1"/>
      <c r="D147" s="62"/>
      <c r="E147" s="64"/>
      <c r="F147" s="65"/>
      <c r="G147" s="66"/>
      <c r="H147" s="61"/>
      <c r="I147" s="1"/>
    </row>
    <row r="148" spans="1:9" ht="12.75">
      <c r="A148" s="7"/>
      <c r="B148" s="7"/>
      <c r="C148" s="1"/>
      <c r="D148" s="62"/>
      <c r="E148" s="64"/>
      <c r="F148" s="65"/>
      <c r="G148" s="66"/>
      <c r="H148" s="61"/>
      <c r="I148" s="1"/>
    </row>
    <row r="149" spans="1:9" ht="12.75">
      <c r="A149" s="7"/>
      <c r="B149" s="7"/>
      <c r="C149" s="1"/>
      <c r="D149" s="62"/>
      <c r="E149" s="64"/>
      <c r="F149" s="65"/>
      <c r="G149" s="66"/>
      <c r="H149" s="61"/>
      <c r="I149" s="1"/>
    </row>
    <row r="150" spans="1:9" ht="12.75">
      <c r="A150" s="7"/>
      <c r="B150" s="7"/>
      <c r="C150" s="1"/>
      <c r="D150" s="62"/>
      <c r="E150" s="64"/>
      <c r="F150" s="65"/>
      <c r="G150" s="66"/>
      <c r="H150" s="61"/>
      <c r="I150" s="1"/>
    </row>
    <row r="151" spans="1:9" ht="12.75">
      <c r="A151" s="7"/>
      <c r="B151" s="7"/>
      <c r="C151" s="1"/>
      <c r="D151" s="62"/>
      <c r="E151" s="64"/>
      <c r="F151" s="65"/>
      <c r="G151" s="66"/>
      <c r="H151" s="61"/>
      <c r="I151" s="1"/>
    </row>
    <row r="152" spans="1:9" ht="12.75">
      <c r="A152" s="7"/>
      <c r="B152" s="7"/>
      <c r="C152" s="1"/>
      <c r="D152" s="62"/>
      <c r="E152" s="64"/>
      <c r="F152" s="65"/>
      <c r="G152" s="66"/>
      <c r="H152" s="61"/>
      <c r="I152" s="1"/>
    </row>
    <row r="153" spans="1:9" ht="12.75">
      <c r="A153" s="7"/>
      <c r="B153" s="7"/>
      <c r="C153" s="1"/>
      <c r="D153" s="62"/>
      <c r="E153" s="64"/>
      <c r="F153" s="65"/>
      <c r="G153" s="66"/>
      <c r="H153" s="61"/>
      <c r="I153" s="1"/>
    </row>
    <row r="154" spans="1:9" ht="12.75">
      <c r="A154" s="7"/>
      <c r="B154" s="7"/>
      <c r="C154" s="1"/>
      <c r="D154" s="62"/>
      <c r="E154" s="64"/>
      <c r="F154" s="65"/>
      <c r="G154" s="66"/>
      <c r="H154" s="61"/>
      <c r="I154" s="1"/>
    </row>
    <row r="155" spans="1:9" ht="12.75">
      <c r="A155" s="7"/>
      <c r="B155" s="7"/>
      <c r="C155" s="1"/>
      <c r="D155" s="62"/>
      <c r="E155" s="64"/>
      <c r="F155" s="65"/>
      <c r="G155" s="66"/>
      <c r="H155" s="61"/>
      <c r="I155" s="1"/>
    </row>
    <row r="156" spans="1:9" ht="12.75">
      <c r="A156" s="7"/>
      <c r="B156" s="7"/>
      <c r="C156" s="1"/>
      <c r="D156" s="62"/>
      <c r="E156" s="64"/>
      <c r="F156" s="65"/>
      <c r="G156" s="66"/>
      <c r="H156" s="61"/>
      <c r="I156" s="1"/>
    </row>
    <row r="157" spans="1:9" ht="12.75">
      <c r="A157" s="7"/>
      <c r="B157" s="7"/>
      <c r="C157" s="1"/>
      <c r="D157" s="62"/>
      <c r="E157" s="64"/>
      <c r="F157" s="65"/>
      <c r="G157" s="66"/>
      <c r="H157" s="61"/>
      <c r="I157" s="1"/>
    </row>
    <row r="158" spans="1:9" ht="12.75">
      <c r="A158" s="7"/>
      <c r="B158" s="7"/>
      <c r="C158" s="1"/>
      <c r="D158" s="62"/>
      <c r="E158" s="64"/>
      <c r="F158" s="65"/>
      <c r="G158" s="66"/>
      <c r="H158" s="61"/>
      <c r="I158" s="1"/>
    </row>
    <row r="159" spans="1:9" ht="12.75">
      <c r="A159" s="7"/>
      <c r="B159" s="7"/>
      <c r="C159" s="1"/>
      <c r="D159" s="62"/>
      <c r="E159" s="64"/>
      <c r="F159" s="65"/>
      <c r="G159" s="66"/>
      <c r="H159" s="61"/>
      <c r="I159" s="1"/>
    </row>
  </sheetData>
  <sheetProtection password="CC53" sheet="1" formatCells="0" formatColumns="0" formatRows="0" selectLockedCells="1"/>
  <autoFilter ref="A13:I121"/>
  <mergeCells count="42">
    <mergeCell ref="F7:G7"/>
    <mergeCell ref="A28:B28"/>
    <mergeCell ref="A32:B32"/>
    <mergeCell ref="A23:B23"/>
    <mergeCell ref="C5:D5"/>
    <mergeCell ref="C7:E7"/>
    <mergeCell ref="A15:B15"/>
    <mergeCell ref="A29:B29"/>
    <mergeCell ref="A19:B19"/>
    <mergeCell ref="A17:B17"/>
    <mergeCell ref="A14:B14"/>
    <mergeCell ref="A20:B20"/>
    <mergeCell ref="A55:B55"/>
    <mergeCell ref="A37:B37"/>
    <mergeCell ref="A42:B42"/>
    <mergeCell ref="A51:B51"/>
    <mergeCell ref="A34:B34"/>
    <mergeCell ref="A36:B36"/>
    <mergeCell ref="A56:B56"/>
    <mergeCell ref="A59:B59"/>
    <mergeCell ref="A63:B63"/>
    <mergeCell ref="A86:B86"/>
    <mergeCell ref="A67:B67"/>
    <mergeCell ref="A69:B69"/>
    <mergeCell ref="A83:B83"/>
    <mergeCell ref="A100:B100"/>
    <mergeCell ref="A109:B109"/>
    <mergeCell ref="A95:B95"/>
    <mergeCell ref="A96:B96"/>
    <mergeCell ref="A73:B73"/>
    <mergeCell ref="A74:B74"/>
    <mergeCell ref="A93:B93"/>
    <mergeCell ref="G113:H113"/>
    <mergeCell ref="F9:G9"/>
    <mergeCell ref="F11:G11"/>
    <mergeCell ref="A110:B110"/>
    <mergeCell ref="G112:H112"/>
    <mergeCell ref="C9:E9"/>
    <mergeCell ref="C11:E11"/>
    <mergeCell ref="A99:B99"/>
    <mergeCell ref="A87:B87"/>
    <mergeCell ref="A84:B84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80" r:id="rId1"/>
  <headerFooter alignWithMargins="0">
    <oddFooter>&amp;R&amp;9PÁG. &amp;P/&amp;N</oddFooter>
  </headerFooter>
  <rowBreaks count="2" manualBreakCount="2">
    <brk id="41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0" zoomScaleNormal="40" zoomScaleSheetLayoutView="70" workbookViewId="0" topLeftCell="A11">
      <selection activeCell="G37" sqref="G37"/>
    </sheetView>
  </sheetViews>
  <sheetFormatPr defaultColWidth="9.140625" defaultRowHeight="12.75"/>
  <cols>
    <col min="1" max="1" width="16.7109375" style="79" customWidth="1"/>
    <col min="2" max="2" width="65.57421875" style="79" customWidth="1"/>
    <col min="3" max="3" width="15.00390625" style="86" customWidth="1"/>
    <col min="4" max="4" width="26.57421875" style="88" customWidth="1"/>
    <col min="5" max="5" width="25.28125" style="79" bestFit="1" customWidth="1"/>
    <col min="6" max="6" width="23.140625" style="79" bestFit="1" customWidth="1"/>
    <col min="7" max="8" width="9.140625" style="79" customWidth="1"/>
    <col min="9" max="16384" width="9.140625" style="79" customWidth="1"/>
  </cols>
  <sheetData>
    <row r="1" spans="1:4" s="73" customFormat="1" ht="30.75" customHeight="1">
      <c r="A1" s="72"/>
      <c r="B1" s="72"/>
      <c r="C1" s="72"/>
      <c r="D1" s="72"/>
    </row>
    <row r="2" spans="1:4" s="73" customFormat="1" ht="22.5" customHeight="1">
      <c r="A2" s="33"/>
      <c r="B2" s="33"/>
      <c r="C2" s="33"/>
      <c r="D2" s="33"/>
    </row>
    <row r="3" spans="3:4" s="73" customFormat="1" ht="9.75" customHeight="1">
      <c r="C3" s="33"/>
      <c r="D3" s="33"/>
    </row>
    <row r="4" spans="1:4" s="73" customFormat="1" ht="18">
      <c r="A4" s="35"/>
      <c r="B4" s="35"/>
      <c r="C4" s="35"/>
      <c r="D4" s="35"/>
    </row>
    <row r="5" spans="1:4" s="73" customFormat="1" ht="25.5" customHeight="1" thickBot="1">
      <c r="A5" s="31"/>
      <c r="B5" s="31"/>
      <c r="C5" s="74"/>
      <c r="D5" s="75"/>
    </row>
    <row r="6" spans="1:6" s="31" customFormat="1" ht="7.5" customHeight="1">
      <c r="A6" s="220"/>
      <c r="B6" s="221"/>
      <c r="C6" s="221"/>
      <c r="D6" s="221"/>
      <c r="E6" s="221"/>
      <c r="F6" s="330"/>
    </row>
    <row r="7" spans="1:6" s="76" customFormat="1" ht="15.75" customHeight="1">
      <c r="A7" s="105" t="s">
        <v>0</v>
      </c>
      <c r="B7" s="321" t="str">
        <f>Orçamento!C5</f>
        <v>Escola do Futuro Profª Magali Trevizan Proença de Almeida</v>
      </c>
      <c r="C7" s="321"/>
      <c r="D7" s="321"/>
      <c r="E7" s="222" t="str">
        <f>Orçamento!$F$7</f>
        <v>Área de intervenção:</v>
      </c>
      <c r="F7" s="331">
        <f>Orçamento!H7</f>
        <v>863.11</v>
      </c>
    </row>
    <row r="8" spans="1:6" s="76" customFormat="1" ht="6" customHeight="1">
      <c r="A8" s="223"/>
      <c r="B8" s="224"/>
      <c r="C8" s="222"/>
      <c r="D8" s="222"/>
      <c r="E8" s="225"/>
      <c r="F8" s="113"/>
    </row>
    <row r="9" spans="1:6" s="76" customFormat="1" ht="15.75" customHeight="1">
      <c r="A9" s="114" t="str">
        <f>CONCATENATE(Orçamento!A7," ",Orçamento!C7)</f>
        <v>Tipo de Intervenção:  Reforma</v>
      </c>
      <c r="B9" s="222"/>
      <c r="C9" s="115"/>
      <c r="D9" s="115"/>
      <c r="E9" s="115" t="str">
        <f>Orçamento!$F$9</f>
        <v>Investimento:</v>
      </c>
      <c r="F9" s="332">
        <f>Orçamento!H9</f>
        <v>0</v>
      </c>
    </row>
    <row r="10" spans="1:6" s="76" customFormat="1" ht="6" customHeight="1">
      <c r="A10" s="105"/>
      <c r="B10" s="222"/>
      <c r="C10" s="222"/>
      <c r="D10" s="222"/>
      <c r="E10" s="225"/>
      <c r="F10" s="117"/>
    </row>
    <row r="11" spans="1:6" s="76" customFormat="1" ht="15.75" customHeight="1">
      <c r="A11" s="114" t="s">
        <v>3</v>
      </c>
      <c r="B11" s="115" t="str">
        <f>Orçamento!C9</f>
        <v>Estrada Reta, nº 93, Chacará Santa Cecília - Itapevi - SP</v>
      </c>
      <c r="C11" s="111"/>
      <c r="D11" s="111"/>
      <c r="E11" s="222" t="str">
        <f>Orçamento!$F$11</f>
        <v>Invest./Área:</v>
      </c>
      <c r="F11" s="333">
        <f>Orçamento!H11</f>
        <v>0</v>
      </c>
    </row>
    <row r="12" spans="1:6" s="31" customFormat="1" ht="6" customHeight="1" thickBot="1">
      <c r="A12" s="226"/>
      <c r="B12" s="227"/>
      <c r="C12" s="227"/>
      <c r="D12" s="227"/>
      <c r="E12" s="227"/>
      <c r="F12" s="334"/>
    </row>
    <row r="13" spans="1:6" s="77" customFormat="1" ht="12" customHeight="1" thickBot="1">
      <c r="A13" s="228"/>
      <c r="B13" s="221"/>
      <c r="C13" s="221"/>
      <c r="D13" s="221"/>
      <c r="E13" s="221"/>
      <c r="F13" s="221"/>
    </row>
    <row r="14" spans="1:6" s="78" customFormat="1" ht="18.75" thickBot="1">
      <c r="A14" s="319" t="s">
        <v>99</v>
      </c>
      <c r="B14" s="320" t="s">
        <v>100</v>
      </c>
      <c r="C14" s="229" t="s">
        <v>101</v>
      </c>
      <c r="D14" s="229" t="s">
        <v>102</v>
      </c>
      <c r="E14" s="322">
        <v>1</v>
      </c>
      <c r="F14" s="322">
        <f>E14+1</f>
        <v>2</v>
      </c>
    </row>
    <row r="15" spans="1:6" s="78" customFormat="1" ht="18.75" thickBot="1">
      <c r="A15" s="319"/>
      <c r="B15" s="320"/>
      <c r="C15" s="230" t="s">
        <v>11</v>
      </c>
      <c r="D15" s="230" t="s">
        <v>12</v>
      </c>
      <c r="E15" s="323"/>
      <c r="F15" s="323"/>
    </row>
    <row r="16" spans="1:6" ht="12" customHeight="1" thickBot="1">
      <c r="A16" s="231"/>
      <c r="B16" s="231"/>
      <c r="C16" s="231"/>
      <c r="D16" s="231"/>
      <c r="E16" s="231"/>
      <c r="F16" s="231"/>
    </row>
    <row r="17" spans="1:7" ht="23.25" customHeight="1">
      <c r="A17" s="316">
        <f>Orçamento!A14</f>
        <v>1</v>
      </c>
      <c r="B17" s="317" t="str">
        <f>VLOOKUP(A17,Orçamento!$A$14:$I$111,4,FALSE)</f>
        <v>ADMINISTRAÇÃO LOCAL E INSTALAÇÕES DE CANTEIRO</v>
      </c>
      <c r="C17" s="317" t="e">
        <f>VLOOKUP(B17,Orçamento!$D$14:$I$111,6,FALSE)</f>
        <v>#DIV/0!</v>
      </c>
      <c r="D17" s="318">
        <f>Resumo!D16</f>
        <v>0</v>
      </c>
      <c r="E17" s="80">
        <v>0</v>
      </c>
      <c r="F17" s="335">
        <v>0</v>
      </c>
      <c r="G17" s="81">
        <f>SUM(E17:F17)</f>
        <v>0</v>
      </c>
    </row>
    <row r="18" spans="1:7" ht="14.25" customHeight="1">
      <c r="A18" s="309"/>
      <c r="B18" s="313"/>
      <c r="C18" s="313"/>
      <c r="D18" s="315"/>
      <c r="E18" s="232">
        <f>E17*$D17</f>
        <v>0</v>
      </c>
      <c r="F18" s="336">
        <f>F17*$D17</f>
        <v>0</v>
      </c>
      <c r="G18" s="81"/>
    </row>
    <row r="19" spans="1:7" ht="23.25" customHeight="1">
      <c r="A19" s="308">
        <f>Orçamento!A19</f>
        <v>2</v>
      </c>
      <c r="B19" s="310" t="str">
        <f>VLOOKUP(A19,Orçamento!$A$14:$I$111,4,FALSE)</f>
        <v>DEMOLIÇÃO E RETIRADA</v>
      </c>
      <c r="C19" s="312" t="e">
        <f>VLOOKUP(B19,Orçamento!$D$14:$I$111,6,FALSE)</f>
        <v>#DIV/0!</v>
      </c>
      <c r="D19" s="314">
        <f>Resumo!D17</f>
        <v>0</v>
      </c>
      <c r="E19" s="82">
        <v>0</v>
      </c>
      <c r="F19" s="337">
        <v>0</v>
      </c>
      <c r="G19" s="81">
        <f>SUM(E19:F19)</f>
        <v>0</v>
      </c>
    </row>
    <row r="20" spans="1:7" ht="14.25" customHeight="1">
      <c r="A20" s="309"/>
      <c r="B20" s="311"/>
      <c r="C20" s="313"/>
      <c r="D20" s="315"/>
      <c r="E20" s="232">
        <f>E19*$D19</f>
        <v>0</v>
      </c>
      <c r="F20" s="336">
        <f>F19*$D19</f>
        <v>0</v>
      </c>
      <c r="G20" s="81"/>
    </row>
    <row r="21" spans="1:7" ht="23.25" customHeight="1">
      <c r="A21" s="308">
        <f>Orçamento!A28</f>
        <v>3</v>
      </c>
      <c r="B21" s="310" t="str">
        <f>VLOOKUP(A21,Orçamento!$A$14:$I$111,4,FALSE)</f>
        <v>ALVENARIA E ELE MENTOS DIVISÓRIOS</v>
      </c>
      <c r="C21" s="312" t="e">
        <f>VLOOKUP(B21,Orçamento!$D$14:$I$111,6,FALSE)</f>
        <v>#DIV/0!</v>
      </c>
      <c r="D21" s="314">
        <f>Resumo!D18</f>
        <v>0</v>
      </c>
      <c r="E21" s="82">
        <v>0</v>
      </c>
      <c r="F21" s="337">
        <v>0</v>
      </c>
      <c r="G21" s="81">
        <f>SUM(E21:F21)</f>
        <v>0</v>
      </c>
    </row>
    <row r="22" spans="1:7" ht="14.25" customHeight="1">
      <c r="A22" s="309"/>
      <c r="B22" s="311"/>
      <c r="C22" s="313"/>
      <c r="D22" s="315"/>
      <c r="E22" s="232">
        <f>E21*$D21</f>
        <v>0</v>
      </c>
      <c r="F22" s="336">
        <f>F21*$D21</f>
        <v>0</v>
      </c>
      <c r="G22" s="81"/>
    </row>
    <row r="23" spans="1:7" ht="23.25" customHeight="1">
      <c r="A23" s="308">
        <f>Orçamento!A36</f>
        <v>4</v>
      </c>
      <c r="B23" s="310" t="str">
        <f>VLOOKUP(A23,Orçamento!$A$14:$I$111,4,FALSE)</f>
        <v>ESQUADRIAS</v>
      </c>
      <c r="C23" s="312" t="e">
        <f>VLOOKUP(B23,Orçamento!$D$14:$I$111,6,FALSE)</f>
        <v>#DIV/0!</v>
      </c>
      <c r="D23" s="314">
        <f>Resumo!D19</f>
        <v>0</v>
      </c>
      <c r="E23" s="82">
        <v>0</v>
      </c>
      <c r="F23" s="337">
        <v>0</v>
      </c>
      <c r="G23" s="81">
        <f>SUM(E23:F23)</f>
        <v>0</v>
      </c>
    </row>
    <row r="24" spans="1:7" ht="14.25" customHeight="1">
      <c r="A24" s="309"/>
      <c r="B24" s="311"/>
      <c r="C24" s="313"/>
      <c r="D24" s="315"/>
      <c r="E24" s="232">
        <f>E23*$D23</f>
        <v>0</v>
      </c>
      <c r="F24" s="336">
        <f>F23*$D23</f>
        <v>0</v>
      </c>
      <c r="G24" s="81"/>
    </row>
    <row r="25" spans="1:7" ht="23.25" customHeight="1">
      <c r="A25" s="308">
        <f>Orçamento!A55</f>
        <v>5</v>
      </c>
      <c r="B25" s="310" t="str">
        <f>VLOOKUP(A25,Orçamento!$A$14:$I$111,4,FALSE)</f>
        <v>INSTALAÇÃO HIDRÁULICA</v>
      </c>
      <c r="C25" s="312" t="e">
        <f>VLOOKUP(B25,Orçamento!$D$14:$I$111,6,FALSE)</f>
        <v>#DIV/0!</v>
      </c>
      <c r="D25" s="314">
        <f>Resumo!D20</f>
        <v>0</v>
      </c>
      <c r="E25" s="82">
        <v>0</v>
      </c>
      <c r="F25" s="337">
        <v>0</v>
      </c>
      <c r="G25" s="81">
        <f>SUM(E25:F25)</f>
        <v>0</v>
      </c>
    </row>
    <row r="26" spans="1:7" ht="14.25" customHeight="1">
      <c r="A26" s="309"/>
      <c r="B26" s="311"/>
      <c r="C26" s="313"/>
      <c r="D26" s="315"/>
      <c r="E26" s="232">
        <f>E25*$D25</f>
        <v>0</v>
      </c>
      <c r="F26" s="336">
        <f>F25*$D25</f>
        <v>0</v>
      </c>
      <c r="G26" s="81"/>
    </row>
    <row r="27" spans="1:7" ht="23.25" customHeight="1">
      <c r="A27" s="308">
        <f>Orçamento!A73</f>
        <v>6</v>
      </c>
      <c r="B27" s="310" t="str">
        <f>VLOOKUP(A27,Orçamento!$A$14:$I$111,4,FALSE)</f>
        <v>INSTALAÇÕES ELÉTRICAS</v>
      </c>
      <c r="C27" s="312" t="e">
        <f>VLOOKUP(B27,Orçamento!$D$14:$I$111,6,FALSE)</f>
        <v>#DIV/0!</v>
      </c>
      <c r="D27" s="314">
        <f>Resumo!D21</f>
        <v>0</v>
      </c>
      <c r="E27" s="82">
        <v>0</v>
      </c>
      <c r="F27" s="337">
        <v>0</v>
      </c>
      <c r="G27" s="81">
        <f>SUM(E27:F27)</f>
        <v>0</v>
      </c>
    </row>
    <row r="28" spans="1:7" ht="14.25" customHeight="1">
      <c r="A28" s="309"/>
      <c r="B28" s="311"/>
      <c r="C28" s="313"/>
      <c r="D28" s="315"/>
      <c r="E28" s="232">
        <f>E27*$D27</f>
        <v>0</v>
      </c>
      <c r="F28" s="336">
        <f>F27*$D27</f>
        <v>0</v>
      </c>
      <c r="G28" s="81"/>
    </row>
    <row r="29" spans="1:7" ht="23.25" customHeight="1">
      <c r="A29" s="308">
        <f>Orçamento!A83</f>
        <v>7</v>
      </c>
      <c r="B29" s="310" t="str">
        <f>VLOOKUP(A29,Orçamento!$A$14:$I$111,4,FALSE)</f>
        <v>PISO</v>
      </c>
      <c r="C29" s="312" t="e">
        <f>VLOOKUP(B29,Orçamento!$D$14:$I$111,6,FALSE)</f>
        <v>#DIV/0!</v>
      </c>
      <c r="D29" s="314">
        <f>Resumo!D22</f>
        <v>0</v>
      </c>
      <c r="E29" s="82">
        <v>0</v>
      </c>
      <c r="F29" s="337">
        <v>0</v>
      </c>
      <c r="G29" s="81">
        <f>SUM(E29:F29)</f>
        <v>0</v>
      </c>
    </row>
    <row r="30" spans="1:7" ht="14.25" customHeight="1">
      <c r="A30" s="309"/>
      <c r="B30" s="311"/>
      <c r="C30" s="313"/>
      <c r="D30" s="315"/>
      <c r="E30" s="232">
        <f>E29*$D29</f>
        <v>0</v>
      </c>
      <c r="F30" s="336">
        <f>F29*$D29</f>
        <v>0</v>
      </c>
      <c r="G30" s="81"/>
    </row>
    <row r="31" spans="1:7" ht="23.25" customHeight="1">
      <c r="A31" s="308">
        <f>Orçamento!A86</f>
        <v>8</v>
      </c>
      <c r="B31" s="310" t="str">
        <f>VLOOKUP(A31,Orçamento!$A$14:$I$111,4,FALSE)</f>
        <v>REVESTIMENTO</v>
      </c>
      <c r="C31" s="312" t="e">
        <f>VLOOKUP(B31,Orçamento!$D$14:$I$111,6,FALSE)</f>
        <v>#DIV/0!</v>
      </c>
      <c r="D31" s="314">
        <f>Resumo!D23</f>
        <v>0</v>
      </c>
      <c r="E31" s="82">
        <v>0</v>
      </c>
      <c r="F31" s="337">
        <v>0</v>
      </c>
      <c r="G31" s="81">
        <f>SUM(E31:F31)</f>
        <v>0</v>
      </c>
    </row>
    <row r="32" spans="1:7" ht="14.25" customHeight="1">
      <c r="A32" s="309"/>
      <c r="B32" s="311"/>
      <c r="C32" s="313"/>
      <c r="D32" s="315"/>
      <c r="E32" s="232">
        <f>E31*$D31</f>
        <v>0</v>
      </c>
      <c r="F32" s="336">
        <f>F31*$D31</f>
        <v>0</v>
      </c>
      <c r="G32" s="81"/>
    </row>
    <row r="33" spans="1:7" ht="23.25" customHeight="1">
      <c r="A33" s="308">
        <f>Orçamento!A95</f>
        <v>9</v>
      </c>
      <c r="B33" s="310" t="str">
        <f>VLOOKUP(A33,Orçamento!$A$14:$I$111,4,FALSE)</f>
        <v>PINTURA</v>
      </c>
      <c r="C33" s="312" t="e">
        <f>VLOOKUP(B33,Orçamento!$D$14:$I$111,6,FALSE)</f>
        <v>#DIV/0!</v>
      </c>
      <c r="D33" s="314">
        <f>Resumo!D24</f>
        <v>0</v>
      </c>
      <c r="E33" s="82">
        <v>0</v>
      </c>
      <c r="F33" s="337">
        <v>0</v>
      </c>
      <c r="G33" s="81">
        <f>SUM(E33:F33)</f>
        <v>0</v>
      </c>
    </row>
    <row r="34" spans="1:7" ht="14.25" customHeight="1">
      <c r="A34" s="309"/>
      <c r="B34" s="311"/>
      <c r="C34" s="313"/>
      <c r="D34" s="315"/>
      <c r="E34" s="232">
        <f>E33*$D33</f>
        <v>0</v>
      </c>
      <c r="F34" s="336">
        <f>F33*$D33</f>
        <v>0</v>
      </c>
      <c r="G34" s="81"/>
    </row>
    <row r="35" spans="1:7" ht="23.25" customHeight="1">
      <c r="A35" s="308">
        <f>Orçamento!A99</f>
        <v>10</v>
      </c>
      <c r="B35" s="310" t="str">
        <f>VLOOKUP(A35,Orçamento!$A$14:$I$111,4,FALSE)</f>
        <v>SERVIÇOS COMPLEMENTARES</v>
      </c>
      <c r="C35" s="312" t="e">
        <f>VLOOKUP(B35,Orçamento!$D$14:$I$111,6,FALSE)</f>
        <v>#DIV/0!</v>
      </c>
      <c r="D35" s="314">
        <f>Resumo!D25</f>
        <v>0</v>
      </c>
      <c r="E35" s="82">
        <v>0</v>
      </c>
      <c r="F35" s="337">
        <v>0</v>
      </c>
      <c r="G35" s="81">
        <f>SUM(E35:F35)</f>
        <v>0</v>
      </c>
    </row>
    <row r="36" spans="1:7" ht="14.25" customHeight="1">
      <c r="A36" s="309"/>
      <c r="B36" s="311"/>
      <c r="C36" s="313"/>
      <c r="D36" s="315"/>
      <c r="E36" s="232">
        <f>E35*$D35</f>
        <v>0</v>
      </c>
      <c r="F36" s="336">
        <f>F35*$D35</f>
        <v>0</v>
      </c>
      <c r="G36" s="81"/>
    </row>
    <row r="37" spans="1:7" ht="23.25" customHeight="1">
      <c r="A37" s="308">
        <f>Orçamento!A109</f>
        <v>11</v>
      </c>
      <c r="B37" s="310" t="str">
        <f>VLOOKUP(A37,Orçamento!$A$14:$I$111,4,FALSE)</f>
        <v>LIMPEZA</v>
      </c>
      <c r="C37" s="312" t="e">
        <f>VLOOKUP(B37,Orçamento!$D$14:$I$111,6,FALSE)</f>
        <v>#DIV/0!</v>
      </c>
      <c r="D37" s="314">
        <f>Resumo!D26</f>
        <v>0</v>
      </c>
      <c r="E37" s="82">
        <v>0</v>
      </c>
      <c r="F37" s="337">
        <v>0</v>
      </c>
      <c r="G37" s="81">
        <f>SUM(E37:F37)</f>
        <v>0</v>
      </c>
    </row>
    <row r="38" spans="1:7" ht="14.25" customHeight="1" thickBot="1">
      <c r="A38" s="338"/>
      <c r="B38" s="339"/>
      <c r="C38" s="340"/>
      <c r="D38" s="341"/>
      <c r="E38" s="342">
        <f>E37*$D37</f>
        <v>0</v>
      </c>
      <c r="F38" s="343">
        <f>F37*$D37</f>
        <v>0</v>
      </c>
      <c r="G38" s="81"/>
    </row>
    <row r="39" spans="1:8" s="83" customFormat="1" ht="12" customHeight="1" thickBot="1">
      <c r="A39" s="233"/>
      <c r="B39" s="234"/>
      <c r="C39" s="235"/>
      <c r="D39" s="235"/>
      <c r="E39" s="236"/>
      <c r="F39" s="236"/>
      <c r="G39" s="79"/>
      <c r="H39" s="79"/>
    </row>
    <row r="40" spans="1:6" ht="9.75" customHeight="1" thickBot="1">
      <c r="A40" s="303"/>
      <c r="B40" s="304" t="s">
        <v>103</v>
      </c>
      <c r="C40" s="305" t="e">
        <f>SUM(C17:C38)</f>
        <v>#DIV/0!</v>
      </c>
      <c r="D40" s="306">
        <f>SUM(D17:D38)</f>
        <v>0</v>
      </c>
      <c r="E40" s="307">
        <f>ROUND(E18+E20+E22+E24+E26+E28+E30+E32+E34+E36+E38,2)</f>
        <v>0</v>
      </c>
      <c r="F40" s="307">
        <f>ROUND(F18+F20+F22+F24+F26+F28+F30+F32+F34+F36+F38,2)</f>
        <v>0</v>
      </c>
    </row>
    <row r="41" spans="1:6" ht="9.75" customHeight="1" thickBot="1">
      <c r="A41" s="303"/>
      <c r="B41" s="304"/>
      <c r="C41" s="305"/>
      <c r="D41" s="306"/>
      <c r="E41" s="307"/>
      <c r="F41" s="307"/>
    </row>
    <row r="42" spans="1:6" ht="9.75" customHeight="1" thickBot="1">
      <c r="A42" s="303"/>
      <c r="B42" s="304"/>
      <c r="C42" s="305"/>
      <c r="D42" s="306"/>
      <c r="E42" s="307"/>
      <c r="F42" s="307"/>
    </row>
    <row r="43" spans="1:6" ht="13.5" customHeight="1" thickBot="1">
      <c r="A43" s="291"/>
      <c r="B43" s="293" t="s">
        <v>104</v>
      </c>
      <c r="C43" s="295" t="e">
        <f>D43/D40</f>
        <v>#DIV/0!</v>
      </c>
      <c r="D43" s="297">
        <f>SUM(E40:F42)</f>
        <v>0</v>
      </c>
      <c r="E43" s="299">
        <f>E40</f>
        <v>0</v>
      </c>
      <c r="F43" s="301">
        <f>F40+E43</f>
        <v>0</v>
      </c>
    </row>
    <row r="44" spans="1:6" ht="13.5" customHeight="1" thickBot="1">
      <c r="A44" s="291"/>
      <c r="B44" s="293"/>
      <c r="C44" s="295"/>
      <c r="D44" s="297"/>
      <c r="E44" s="299"/>
      <c r="F44" s="301"/>
    </row>
    <row r="45" spans="1:6" ht="13.5" customHeight="1" thickBot="1">
      <c r="A45" s="292"/>
      <c r="B45" s="294"/>
      <c r="C45" s="296"/>
      <c r="D45" s="298"/>
      <c r="E45" s="300"/>
      <c r="F45" s="302"/>
    </row>
    <row r="46" spans="1:5" ht="12.75">
      <c r="A46" s="84"/>
      <c r="B46" s="84"/>
      <c r="C46" s="84"/>
      <c r="D46" s="84"/>
      <c r="E46" s="84"/>
    </row>
    <row r="47" spans="1:5" ht="14.25">
      <c r="A47" s="85"/>
      <c r="B47" s="84"/>
      <c r="C47" s="84"/>
      <c r="D47" s="84"/>
      <c r="E47" s="84"/>
    </row>
    <row r="48" ht="12.75">
      <c r="D48" s="86"/>
    </row>
    <row r="49" ht="12.75">
      <c r="B49" s="87"/>
    </row>
    <row r="50" ht="12.75">
      <c r="B50" s="87"/>
    </row>
    <row r="51" spans="2:5" ht="12.75" customHeight="1">
      <c r="B51" s="43"/>
      <c r="C51" s="42"/>
      <c r="D51" s="42"/>
      <c r="E51" s="42"/>
    </row>
    <row r="52" spans="2:5" ht="15.75">
      <c r="B52" s="67"/>
      <c r="C52" s="68"/>
      <c r="D52" s="68"/>
      <c r="E52" s="89"/>
    </row>
    <row r="53" spans="2:5" ht="12.75" customHeight="1">
      <c r="B53" s="52"/>
      <c r="C53" s="70"/>
      <c r="D53" s="70"/>
      <c r="E53" s="90"/>
    </row>
    <row r="54" spans="2:5" ht="12.75" customHeight="1">
      <c r="B54" s="52"/>
      <c r="C54" s="70"/>
      <c r="D54" s="70"/>
      <c r="E54" s="91"/>
    </row>
    <row r="55" spans="2:5" ht="12.75">
      <c r="B55" s="92"/>
      <c r="C55" s="290"/>
      <c r="D55" s="290"/>
      <c r="E55" s="91"/>
    </row>
  </sheetData>
  <sheetProtection password="CC53" sheet="1" formatCells="0" formatColumns="0" formatRows="0" selectLockedCells="1"/>
  <mergeCells count="62">
    <mergeCell ref="B7:D7"/>
    <mergeCell ref="E14:E15"/>
    <mergeCell ref="F14:F15"/>
    <mergeCell ref="A17:A18"/>
    <mergeCell ref="B17:B18"/>
    <mergeCell ref="C17:C18"/>
    <mergeCell ref="D17:D18"/>
    <mergeCell ref="A14:A15"/>
    <mergeCell ref="B14:B15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7:A38"/>
    <mergeCell ref="B37:B38"/>
    <mergeCell ref="C37:C38"/>
    <mergeCell ref="D37:D38"/>
    <mergeCell ref="A35:A36"/>
    <mergeCell ref="B35:B36"/>
    <mergeCell ref="C35:C36"/>
    <mergeCell ref="D35:D36"/>
    <mergeCell ref="F43:F45"/>
    <mergeCell ref="A40:A42"/>
    <mergeCell ref="B40:B42"/>
    <mergeCell ref="C40:C42"/>
    <mergeCell ref="D40:D42"/>
    <mergeCell ref="E40:E42"/>
    <mergeCell ref="F40:F42"/>
    <mergeCell ref="C55:D55"/>
    <mergeCell ref="A43:A45"/>
    <mergeCell ref="B43:B45"/>
    <mergeCell ref="C43:C45"/>
    <mergeCell ref="D43:D45"/>
    <mergeCell ref="E43:E45"/>
  </mergeCells>
  <conditionalFormatting sqref="E17:F17 E19:F19 E21:F21 E23:F23 E25:F25 E29 E31 E33 E35 E37 E27:F27">
    <cfRule type="cellIs" priority="11645" dxfId="1" operator="equal" stopIfTrue="1">
      <formula>0</formula>
    </cfRule>
    <cfRule type="cellIs" priority="11646" dxfId="550" operator="greaterThan" stopIfTrue="1">
      <formula>0.0000001</formula>
    </cfRule>
  </conditionalFormatting>
  <conditionalFormatting sqref="E31">
    <cfRule type="cellIs" priority="11643" dxfId="1" operator="equal" stopIfTrue="1">
      <formula>0</formula>
    </cfRule>
    <cfRule type="cellIs" priority="11644" dxfId="551" operator="greaterThan" stopIfTrue="1">
      <formula>0.0000001</formula>
    </cfRule>
  </conditionalFormatting>
  <conditionalFormatting sqref="E31">
    <cfRule type="cellIs" priority="11641" dxfId="1" operator="equal" stopIfTrue="1">
      <formula>0</formula>
    </cfRule>
    <cfRule type="cellIs" priority="11642" dxfId="551" operator="greaterThan" stopIfTrue="1">
      <formula>0.0000001</formula>
    </cfRule>
  </conditionalFormatting>
  <conditionalFormatting sqref="E31">
    <cfRule type="cellIs" priority="11639" dxfId="1" operator="equal" stopIfTrue="1">
      <formula>0</formula>
    </cfRule>
    <cfRule type="cellIs" priority="11640" dxfId="552" operator="greaterThan" stopIfTrue="1">
      <formula>0.0000001</formula>
    </cfRule>
  </conditionalFormatting>
  <conditionalFormatting sqref="E31">
    <cfRule type="cellIs" priority="11637" dxfId="1" operator="equal" stopIfTrue="1">
      <formula>0</formula>
    </cfRule>
    <cfRule type="cellIs" priority="11638" dxfId="552" operator="greaterThan" stopIfTrue="1">
      <formula>0.0000001</formula>
    </cfRule>
  </conditionalFormatting>
  <conditionalFormatting sqref="E31">
    <cfRule type="cellIs" priority="11635" dxfId="1" operator="equal" stopIfTrue="1">
      <formula>0</formula>
    </cfRule>
    <cfRule type="cellIs" priority="11636" dxfId="551" operator="greaterThan" stopIfTrue="1">
      <formula>0.0000001</formula>
    </cfRule>
  </conditionalFormatting>
  <conditionalFormatting sqref="E31">
    <cfRule type="cellIs" priority="11633" dxfId="1" operator="equal" stopIfTrue="1">
      <formula>0</formula>
    </cfRule>
    <cfRule type="cellIs" priority="11634" dxfId="552" operator="greaterThan" stopIfTrue="1">
      <formula>0.0000001</formula>
    </cfRule>
  </conditionalFormatting>
  <conditionalFormatting sqref="E31">
    <cfRule type="cellIs" priority="11631" dxfId="1" operator="equal" stopIfTrue="1">
      <formula>0</formula>
    </cfRule>
    <cfRule type="cellIs" priority="11632" dxfId="552" operator="greaterThan" stopIfTrue="1">
      <formula>0.0000001</formula>
    </cfRule>
  </conditionalFormatting>
  <conditionalFormatting sqref="E17">
    <cfRule type="cellIs" priority="11629" dxfId="1" operator="equal" stopIfTrue="1">
      <formula>0</formula>
    </cfRule>
    <cfRule type="cellIs" priority="11630" dxfId="551" operator="greaterThan" stopIfTrue="1">
      <formula>0.0000001</formula>
    </cfRule>
  </conditionalFormatting>
  <conditionalFormatting sqref="E17">
    <cfRule type="cellIs" priority="11627" dxfId="1" operator="equal" stopIfTrue="1">
      <formula>0</formula>
    </cfRule>
    <cfRule type="cellIs" priority="11628" dxfId="551" operator="greaterThan" stopIfTrue="1">
      <formula>0.0000001</formula>
    </cfRule>
  </conditionalFormatting>
  <conditionalFormatting sqref="E17">
    <cfRule type="cellIs" priority="11625" dxfId="1" operator="equal" stopIfTrue="1">
      <formula>0</formula>
    </cfRule>
    <cfRule type="cellIs" priority="11626" dxfId="552" operator="greaterThan" stopIfTrue="1">
      <formula>0.0000001</formula>
    </cfRule>
  </conditionalFormatting>
  <conditionalFormatting sqref="E17">
    <cfRule type="cellIs" priority="11623" dxfId="1" operator="equal" stopIfTrue="1">
      <formula>0</formula>
    </cfRule>
    <cfRule type="cellIs" priority="11624" dxfId="552" operator="greaterThan" stopIfTrue="1">
      <formula>0.0000001</formula>
    </cfRule>
  </conditionalFormatting>
  <conditionalFormatting sqref="E17">
    <cfRule type="cellIs" priority="11621" dxfId="1" operator="equal" stopIfTrue="1">
      <formula>0</formula>
    </cfRule>
    <cfRule type="cellIs" priority="11622" dxfId="551" operator="greaterThan" stopIfTrue="1">
      <formula>0.0000001</formula>
    </cfRule>
  </conditionalFormatting>
  <conditionalFormatting sqref="E17">
    <cfRule type="cellIs" priority="11619" dxfId="1" operator="equal" stopIfTrue="1">
      <formula>0</formula>
    </cfRule>
    <cfRule type="cellIs" priority="11620" dxfId="552" operator="greaterThan" stopIfTrue="1">
      <formula>0.0000001</formula>
    </cfRule>
  </conditionalFormatting>
  <conditionalFormatting sqref="E17">
    <cfRule type="cellIs" priority="11617" dxfId="1" operator="equal" stopIfTrue="1">
      <formula>0</formula>
    </cfRule>
    <cfRule type="cellIs" priority="11618" dxfId="552" operator="greaterThan" stopIfTrue="1">
      <formula>0.0000001</formula>
    </cfRule>
  </conditionalFormatting>
  <conditionalFormatting sqref="E19">
    <cfRule type="cellIs" priority="11615" dxfId="1" operator="equal" stopIfTrue="1">
      <formula>0</formula>
    </cfRule>
    <cfRule type="cellIs" priority="11616" dxfId="551" operator="greaterThan" stopIfTrue="1">
      <formula>0.0000001</formula>
    </cfRule>
  </conditionalFormatting>
  <conditionalFormatting sqref="E19">
    <cfRule type="cellIs" priority="11613" dxfId="1" operator="equal" stopIfTrue="1">
      <formula>0</formula>
    </cfRule>
    <cfRule type="cellIs" priority="11614" dxfId="551" operator="greaterThan" stopIfTrue="1">
      <formula>0.0000001</formula>
    </cfRule>
  </conditionalFormatting>
  <conditionalFormatting sqref="E19">
    <cfRule type="cellIs" priority="11611" dxfId="1" operator="equal" stopIfTrue="1">
      <formula>0</formula>
    </cfRule>
    <cfRule type="cellIs" priority="11612" dxfId="552" operator="greaterThan" stopIfTrue="1">
      <formula>0.0000001</formula>
    </cfRule>
  </conditionalFormatting>
  <conditionalFormatting sqref="E19">
    <cfRule type="cellIs" priority="11609" dxfId="1" operator="equal" stopIfTrue="1">
      <formula>0</formula>
    </cfRule>
    <cfRule type="cellIs" priority="11610" dxfId="552" operator="greaterThan" stopIfTrue="1">
      <formula>0.0000001</formula>
    </cfRule>
  </conditionalFormatting>
  <conditionalFormatting sqref="E19">
    <cfRule type="cellIs" priority="11607" dxfId="1" operator="equal" stopIfTrue="1">
      <formula>0</formula>
    </cfRule>
    <cfRule type="cellIs" priority="11608" dxfId="551" operator="greaterThan" stopIfTrue="1">
      <formula>0.0000001</formula>
    </cfRule>
  </conditionalFormatting>
  <conditionalFormatting sqref="E19">
    <cfRule type="cellIs" priority="11605" dxfId="1" operator="equal" stopIfTrue="1">
      <formula>0</formula>
    </cfRule>
    <cfRule type="cellIs" priority="11606" dxfId="552" operator="greaterThan" stopIfTrue="1">
      <formula>0.0000001</formula>
    </cfRule>
  </conditionalFormatting>
  <conditionalFormatting sqref="E19">
    <cfRule type="cellIs" priority="11603" dxfId="1" operator="equal" stopIfTrue="1">
      <formula>0</formula>
    </cfRule>
    <cfRule type="cellIs" priority="11604" dxfId="552" operator="greaterThan" stopIfTrue="1">
      <formula>0.0000001</formula>
    </cfRule>
  </conditionalFormatting>
  <conditionalFormatting sqref="E21">
    <cfRule type="cellIs" priority="11601" dxfId="1" operator="equal" stopIfTrue="1">
      <formula>0</formula>
    </cfRule>
    <cfRule type="cellIs" priority="11602" dxfId="551" operator="greaterThan" stopIfTrue="1">
      <formula>0.0000001</formula>
    </cfRule>
  </conditionalFormatting>
  <conditionalFormatting sqref="E21">
    <cfRule type="cellIs" priority="11599" dxfId="1" operator="equal" stopIfTrue="1">
      <formula>0</formula>
    </cfRule>
    <cfRule type="cellIs" priority="11600" dxfId="551" operator="greaterThan" stopIfTrue="1">
      <formula>0.0000001</formula>
    </cfRule>
  </conditionalFormatting>
  <conditionalFormatting sqref="E21">
    <cfRule type="cellIs" priority="11597" dxfId="1" operator="equal" stopIfTrue="1">
      <formula>0</formula>
    </cfRule>
    <cfRule type="cellIs" priority="11598" dxfId="552" operator="greaterThan" stopIfTrue="1">
      <formula>0.0000001</formula>
    </cfRule>
  </conditionalFormatting>
  <conditionalFormatting sqref="E21">
    <cfRule type="cellIs" priority="11595" dxfId="1" operator="equal" stopIfTrue="1">
      <formula>0</formula>
    </cfRule>
    <cfRule type="cellIs" priority="11596" dxfId="552" operator="greaterThan" stopIfTrue="1">
      <formula>0.0000001</formula>
    </cfRule>
  </conditionalFormatting>
  <conditionalFormatting sqref="E21">
    <cfRule type="cellIs" priority="11593" dxfId="1" operator="equal" stopIfTrue="1">
      <formula>0</formula>
    </cfRule>
    <cfRule type="cellIs" priority="11594" dxfId="551" operator="greaterThan" stopIfTrue="1">
      <formula>0.0000001</formula>
    </cfRule>
  </conditionalFormatting>
  <conditionalFormatting sqref="E21">
    <cfRule type="cellIs" priority="11591" dxfId="1" operator="equal" stopIfTrue="1">
      <formula>0</formula>
    </cfRule>
    <cfRule type="cellIs" priority="11592" dxfId="552" operator="greaterThan" stopIfTrue="1">
      <formula>0.0000001</formula>
    </cfRule>
  </conditionalFormatting>
  <conditionalFormatting sqref="E21">
    <cfRule type="cellIs" priority="11589" dxfId="1" operator="equal" stopIfTrue="1">
      <formula>0</formula>
    </cfRule>
    <cfRule type="cellIs" priority="11590" dxfId="552" operator="greaterThan" stopIfTrue="1">
      <formula>0.0000001</formula>
    </cfRule>
  </conditionalFormatting>
  <conditionalFormatting sqref="E23">
    <cfRule type="cellIs" priority="11587" dxfId="1" operator="equal" stopIfTrue="1">
      <formula>0</formula>
    </cfRule>
    <cfRule type="cellIs" priority="11588" dxfId="551" operator="greaterThan" stopIfTrue="1">
      <formula>0.0000001</formula>
    </cfRule>
  </conditionalFormatting>
  <conditionalFormatting sqref="E23">
    <cfRule type="cellIs" priority="11585" dxfId="1" operator="equal" stopIfTrue="1">
      <formula>0</formula>
    </cfRule>
    <cfRule type="cellIs" priority="11586" dxfId="551" operator="greaterThan" stopIfTrue="1">
      <formula>0.0000001</formula>
    </cfRule>
  </conditionalFormatting>
  <conditionalFormatting sqref="E23">
    <cfRule type="cellIs" priority="11583" dxfId="1" operator="equal" stopIfTrue="1">
      <formula>0</formula>
    </cfRule>
    <cfRule type="cellIs" priority="11584" dxfId="552" operator="greaterThan" stopIfTrue="1">
      <formula>0.0000001</formula>
    </cfRule>
  </conditionalFormatting>
  <conditionalFormatting sqref="E23">
    <cfRule type="cellIs" priority="11581" dxfId="1" operator="equal" stopIfTrue="1">
      <formula>0</formula>
    </cfRule>
    <cfRule type="cellIs" priority="11582" dxfId="552" operator="greaterThan" stopIfTrue="1">
      <formula>0.0000001</formula>
    </cfRule>
  </conditionalFormatting>
  <conditionalFormatting sqref="E23">
    <cfRule type="cellIs" priority="11579" dxfId="1" operator="equal" stopIfTrue="1">
      <formula>0</formula>
    </cfRule>
    <cfRule type="cellIs" priority="11580" dxfId="551" operator="greaterThan" stopIfTrue="1">
      <formula>0.0000001</formula>
    </cfRule>
  </conditionalFormatting>
  <conditionalFormatting sqref="E23">
    <cfRule type="cellIs" priority="11577" dxfId="1" operator="equal" stopIfTrue="1">
      <formula>0</formula>
    </cfRule>
    <cfRule type="cellIs" priority="11578" dxfId="552" operator="greaterThan" stopIfTrue="1">
      <formula>0.0000001</formula>
    </cfRule>
  </conditionalFormatting>
  <conditionalFormatting sqref="E23">
    <cfRule type="cellIs" priority="11575" dxfId="1" operator="equal" stopIfTrue="1">
      <formula>0</formula>
    </cfRule>
    <cfRule type="cellIs" priority="11576" dxfId="552" operator="greaterThan" stopIfTrue="1">
      <formula>0.0000001</formula>
    </cfRule>
  </conditionalFormatting>
  <conditionalFormatting sqref="E25">
    <cfRule type="cellIs" priority="11573" dxfId="1" operator="equal" stopIfTrue="1">
      <formula>0</formula>
    </cfRule>
    <cfRule type="cellIs" priority="11574" dxfId="551" operator="greaterThan" stopIfTrue="1">
      <formula>0.0000001</formula>
    </cfRule>
  </conditionalFormatting>
  <conditionalFormatting sqref="E25">
    <cfRule type="cellIs" priority="11571" dxfId="1" operator="equal" stopIfTrue="1">
      <formula>0</formula>
    </cfRule>
    <cfRule type="cellIs" priority="11572" dxfId="551" operator="greaterThan" stopIfTrue="1">
      <formula>0.0000001</formula>
    </cfRule>
  </conditionalFormatting>
  <conditionalFormatting sqref="E25">
    <cfRule type="cellIs" priority="11569" dxfId="1" operator="equal" stopIfTrue="1">
      <formula>0</formula>
    </cfRule>
    <cfRule type="cellIs" priority="11570" dxfId="552" operator="greaterThan" stopIfTrue="1">
      <formula>0.0000001</formula>
    </cfRule>
  </conditionalFormatting>
  <conditionalFormatting sqref="E25">
    <cfRule type="cellIs" priority="11567" dxfId="1" operator="equal" stopIfTrue="1">
      <formula>0</formula>
    </cfRule>
    <cfRule type="cellIs" priority="11568" dxfId="552" operator="greaterThan" stopIfTrue="1">
      <formula>0.0000001</formula>
    </cfRule>
  </conditionalFormatting>
  <conditionalFormatting sqref="E25">
    <cfRule type="cellIs" priority="11565" dxfId="1" operator="equal" stopIfTrue="1">
      <formula>0</formula>
    </cfRule>
    <cfRule type="cellIs" priority="11566" dxfId="551" operator="greaterThan" stopIfTrue="1">
      <formula>0.0000001</formula>
    </cfRule>
  </conditionalFormatting>
  <conditionalFormatting sqref="E25">
    <cfRule type="cellIs" priority="11563" dxfId="1" operator="equal" stopIfTrue="1">
      <formula>0</formula>
    </cfRule>
    <cfRule type="cellIs" priority="11564" dxfId="552" operator="greaterThan" stopIfTrue="1">
      <formula>0.0000001</formula>
    </cfRule>
  </conditionalFormatting>
  <conditionalFormatting sqref="E25">
    <cfRule type="cellIs" priority="11561" dxfId="1" operator="equal" stopIfTrue="1">
      <formula>0</formula>
    </cfRule>
    <cfRule type="cellIs" priority="11562" dxfId="552" operator="greaterThan" stopIfTrue="1">
      <formula>0.0000001</formula>
    </cfRule>
  </conditionalFormatting>
  <conditionalFormatting sqref="E27">
    <cfRule type="cellIs" priority="11559" dxfId="1" operator="equal" stopIfTrue="1">
      <formula>0</formula>
    </cfRule>
    <cfRule type="cellIs" priority="11560" dxfId="551" operator="greaterThan" stopIfTrue="1">
      <formula>0.0000001</formula>
    </cfRule>
  </conditionalFormatting>
  <conditionalFormatting sqref="E27">
    <cfRule type="cellIs" priority="11557" dxfId="1" operator="equal" stopIfTrue="1">
      <formula>0</formula>
    </cfRule>
    <cfRule type="cellIs" priority="11558" dxfId="551" operator="greaterThan" stopIfTrue="1">
      <formula>0.0000001</formula>
    </cfRule>
  </conditionalFormatting>
  <conditionalFormatting sqref="E27">
    <cfRule type="cellIs" priority="11555" dxfId="1" operator="equal" stopIfTrue="1">
      <formula>0</formula>
    </cfRule>
    <cfRule type="cellIs" priority="11556" dxfId="552" operator="greaterThan" stopIfTrue="1">
      <formula>0.0000001</formula>
    </cfRule>
  </conditionalFormatting>
  <conditionalFormatting sqref="E27">
    <cfRule type="cellIs" priority="11553" dxfId="1" operator="equal" stopIfTrue="1">
      <formula>0</formula>
    </cfRule>
    <cfRule type="cellIs" priority="11554" dxfId="552" operator="greaterThan" stopIfTrue="1">
      <formula>0.0000001</formula>
    </cfRule>
  </conditionalFormatting>
  <conditionalFormatting sqref="E27">
    <cfRule type="cellIs" priority="11551" dxfId="1" operator="equal" stopIfTrue="1">
      <formula>0</formula>
    </cfRule>
    <cfRule type="cellIs" priority="11552" dxfId="551" operator="greaterThan" stopIfTrue="1">
      <formula>0.0000001</formula>
    </cfRule>
  </conditionalFormatting>
  <conditionalFormatting sqref="E27">
    <cfRule type="cellIs" priority="11549" dxfId="1" operator="equal" stopIfTrue="1">
      <formula>0</formula>
    </cfRule>
    <cfRule type="cellIs" priority="11550" dxfId="552" operator="greaterThan" stopIfTrue="1">
      <formula>0.0000001</formula>
    </cfRule>
  </conditionalFormatting>
  <conditionalFormatting sqref="E27">
    <cfRule type="cellIs" priority="11547" dxfId="1" operator="equal" stopIfTrue="1">
      <formula>0</formula>
    </cfRule>
    <cfRule type="cellIs" priority="11548" dxfId="552" operator="greaterThan" stopIfTrue="1">
      <formula>0.0000001</formula>
    </cfRule>
  </conditionalFormatting>
  <conditionalFormatting sqref="E29">
    <cfRule type="cellIs" priority="11545" dxfId="1" operator="equal" stopIfTrue="1">
      <formula>0</formula>
    </cfRule>
    <cfRule type="cellIs" priority="11546" dxfId="551" operator="greaterThan" stopIfTrue="1">
      <formula>0.0000001</formula>
    </cfRule>
  </conditionalFormatting>
  <conditionalFormatting sqref="E29">
    <cfRule type="cellIs" priority="11543" dxfId="1" operator="equal" stopIfTrue="1">
      <formula>0</formula>
    </cfRule>
    <cfRule type="cellIs" priority="11544" dxfId="551" operator="greaterThan" stopIfTrue="1">
      <formula>0.0000001</formula>
    </cfRule>
  </conditionalFormatting>
  <conditionalFormatting sqref="E29">
    <cfRule type="cellIs" priority="11541" dxfId="1" operator="equal" stopIfTrue="1">
      <formula>0</formula>
    </cfRule>
    <cfRule type="cellIs" priority="11542" dxfId="552" operator="greaterThan" stopIfTrue="1">
      <formula>0.0000001</formula>
    </cfRule>
  </conditionalFormatting>
  <conditionalFormatting sqref="E29">
    <cfRule type="cellIs" priority="11539" dxfId="1" operator="equal" stopIfTrue="1">
      <formula>0</formula>
    </cfRule>
    <cfRule type="cellIs" priority="11540" dxfId="552" operator="greaterThan" stopIfTrue="1">
      <formula>0.0000001</formula>
    </cfRule>
  </conditionalFormatting>
  <conditionalFormatting sqref="E29">
    <cfRule type="cellIs" priority="11537" dxfId="1" operator="equal" stopIfTrue="1">
      <formula>0</formula>
    </cfRule>
    <cfRule type="cellIs" priority="11538" dxfId="551" operator="greaterThan" stopIfTrue="1">
      <formula>0.0000001</formula>
    </cfRule>
  </conditionalFormatting>
  <conditionalFormatting sqref="E29">
    <cfRule type="cellIs" priority="11535" dxfId="1" operator="equal" stopIfTrue="1">
      <formula>0</formula>
    </cfRule>
    <cfRule type="cellIs" priority="11536" dxfId="552" operator="greaterThan" stopIfTrue="1">
      <formula>0.0000001</formula>
    </cfRule>
  </conditionalFormatting>
  <conditionalFormatting sqref="E29">
    <cfRule type="cellIs" priority="11533" dxfId="1" operator="equal" stopIfTrue="1">
      <formula>0</formula>
    </cfRule>
    <cfRule type="cellIs" priority="11534" dxfId="552" operator="greaterThan" stopIfTrue="1">
      <formula>0.0000001</formula>
    </cfRule>
  </conditionalFormatting>
  <conditionalFormatting sqref="E31">
    <cfRule type="cellIs" priority="11531" dxfId="1" operator="equal" stopIfTrue="1">
      <formula>0</formula>
    </cfRule>
    <cfRule type="cellIs" priority="11532" dxfId="551" operator="greaterThan" stopIfTrue="1">
      <formula>0.0000001</formula>
    </cfRule>
  </conditionalFormatting>
  <conditionalFormatting sqref="E31">
    <cfRule type="cellIs" priority="11529" dxfId="1" operator="equal" stopIfTrue="1">
      <formula>0</formula>
    </cfRule>
    <cfRule type="cellIs" priority="11530" dxfId="551" operator="greaterThan" stopIfTrue="1">
      <formula>0.0000001</formula>
    </cfRule>
  </conditionalFormatting>
  <conditionalFormatting sqref="E31">
    <cfRule type="cellIs" priority="11527" dxfId="1" operator="equal" stopIfTrue="1">
      <formula>0</formula>
    </cfRule>
    <cfRule type="cellIs" priority="11528" dxfId="552" operator="greaterThan" stopIfTrue="1">
      <formula>0.0000001</formula>
    </cfRule>
  </conditionalFormatting>
  <conditionalFormatting sqref="E31">
    <cfRule type="cellIs" priority="11525" dxfId="1" operator="equal" stopIfTrue="1">
      <formula>0</formula>
    </cfRule>
    <cfRule type="cellIs" priority="11526" dxfId="552" operator="greaterThan" stopIfTrue="1">
      <formula>0.0000001</formula>
    </cfRule>
  </conditionalFormatting>
  <conditionalFormatting sqref="E31">
    <cfRule type="cellIs" priority="11523" dxfId="1" operator="equal" stopIfTrue="1">
      <formula>0</formula>
    </cfRule>
    <cfRule type="cellIs" priority="11524" dxfId="551" operator="greaterThan" stopIfTrue="1">
      <formula>0.0000001</formula>
    </cfRule>
  </conditionalFormatting>
  <conditionalFormatting sqref="E31">
    <cfRule type="cellIs" priority="11521" dxfId="1" operator="equal" stopIfTrue="1">
      <formula>0</formula>
    </cfRule>
    <cfRule type="cellIs" priority="11522" dxfId="552" operator="greaterThan" stopIfTrue="1">
      <formula>0.0000001</formula>
    </cfRule>
  </conditionalFormatting>
  <conditionalFormatting sqref="E31">
    <cfRule type="cellIs" priority="11519" dxfId="1" operator="equal" stopIfTrue="1">
      <formula>0</formula>
    </cfRule>
    <cfRule type="cellIs" priority="11520" dxfId="552" operator="greaterThan" stopIfTrue="1">
      <formula>0.0000001</formula>
    </cfRule>
  </conditionalFormatting>
  <conditionalFormatting sqref="E33">
    <cfRule type="cellIs" priority="11517" dxfId="1" operator="equal" stopIfTrue="1">
      <formula>0</formula>
    </cfRule>
    <cfRule type="cellIs" priority="11518" dxfId="551" operator="greaterThan" stopIfTrue="1">
      <formula>0.0000001</formula>
    </cfRule>
  </conditionalFormatting>
  <conditionalFormatting sqref="E33">
    <cfRule type="cellIs" priority="11515" dxfId="1" operator="equal" stopIfTrue="1">
      <formula>0</formula>
    </cfRule>
    <cfRule type="cellIs" priority="11516" dxfId="551" operator="greaterThan" stopIfTrue="1">
      <formula>0.0000001</formula>
    </cfRule>
  </conditionalFormatting>
  <conditionalFormatting sqref="E33">
    <cfRule type="cellIs" priority="11513" dxfId="1" operator="equal" stopIfTrue="1">
      <formula>0</formula>
    </cfRule>
    <cfRule type="cellIs" priority="11514" dxfId="552" operator="greaterThan" stopIfTrue="1">
      <formula>0.0000001</formula>
    </cfRule>
  </conditionalFormatting>
  <conditionalFormatting sqref="E33">
    <cfRule type="cellIs" priority="11511" dxfId="1" operator="equal" stopIfTrue="1">
      <formula>0</formula>
    </cfRule>
    <cfRule type="cellIs" priority="11512" dxfId="552" operator="greaterThan" stopIfTrue="1">
      <formula>0.0000001</formula>
    </cfRule>
  </conditionalFormatting>
  <conditionalFormatting sqref="E33">
    <cfRule type="cellIs" priority="11509" dxfId="1" operator="equal" stopIfTrue="1">
      <formula>0</formula>
    </cfRule>
    <cfRule type="cellIs" priority="11510" dxfId="551" operator="greaterThan" stopIfTrue="1">
      <formula>0.0000001</formula>
    </cfRule>
  </conditionalFormatting>
  <conditionalFormatting sqref="E33">
    <cfRule type="cellIs" priority="11507" dxfId="1" operator="equal" stopIfTrue="1">
      <formula>0</formula>
    </cfRule>
    <cfRule type="cellIs" priority="11508" dxfId="552" operator="greaterThan" stopIfTrue="1">
      <formula>0.0000001</formula>
    </cfRule>
  </conditionalFormatting>
  <conditionalFormatting sqref="E33">
    <cfRule type="cellIs" priority="11505" dxfId="1" operator="equal" stopIfTrue="1">
      <formula>0</formula>
    </cfRule>
    <cfRule type="cellIs" priority="11506" dxfId="552" operator="greaterThan" stopIfTrue="1">
      <formula>0.0000001</formula>
    </cfRule>
  </conditionalFormatting>
  <conditionalFormatting sqref="E35">
    <cfRule type="cellIs" priority="11503" dxfId="1" operator="equal" stopIfTrue="1">
      <formula>0</formula>
    </cfRule>
    <cfRule type="cellIs" priority="11504" dxfId="551" operator="greaterThan" stopIfTrue="1">
      <formula>0.0000001</formula>
    </cfRule>
  </conditionalFormatting>
  <conditionalFormatting sqref="E35">
    <cfRule type="cellIs" priority="11501" dxfId="1" operator="equal" stopIfTrue="1">
      <formula>0</formula>
    </cfRule>
    <cfRule type="cellIs" priority="11502" dxfId="551" operator="greaterThan" stopIfTrue="1">
      <formula>0.0000001</formula>
    </cfRule>
  </conditionalFormatting>
  <conditionalFormatting sqref="E35">
    <cfRule type="cellIs" priority="11499" dxfId="1" operator="equal" stopIfTrue="1">
      <formula>0</formula>
    </cfRule>
    <cfRule type="cellIs" priority="11500" dxfId="552" operator="greaterThan" stopIfTrue="1">
      <formula>0.0000001</formula>
    </cfRule>
  </conditionalFormatting>
  <conditionalFormatting sqref="E35">
    <cfRule type="cellIs" priority="11497" dxfId="1" operator="equal" stopIfTrue="1">
      <formula>0</formula>
    </cfRule>
    <cfRule type="cellIs" priority="11498" dxfId="552" operator="greaterThan" stopIfTrue="1">
      <formula>0.0000001</formula>
    </cfRule>
  </conditionalFormatting>
  <conditionalFormatting sqref="E35">
    <cfRule type="cellIs" priority="11495" dxfId="1" operator="equal" stopIfTrue="1">
      <formula>0</formula>
    </cfRule>
    <cfRule type="cellIs" priority="11496" dxfId="551" operator="greaterThan" stopIfTrue="1">
      <formula>0.0000001</formula>
    </cfRule>
  </conditionalFormatting>
  <conditionalFormatting sqref="E35">
    <cfRule type="cellIs" priority="11493" dxfId="1" operator="equal" stopIfTrue="1">
      <formula>0</formula>
    </cfRule>
    <cfRule type="cellIs" priority="11494" dxfId="552" operator="greaterThan" stopIfTrue="1">
      <formula>0.0000001</formula>
    </cfRule>
  </conditionalFormatting>
  <conditionalFormatting sqref="E35">
    <cfRule type="cellIs" priority="11491" dxfId="1" operator="equal" stopIfTrue="1">
      <formula>0</formula>
    </cfRule>
    <cfRule type="cellIs" priority="11492" dxfId="552" operator="greaterThan" stopIfTrue="1">
      <formula>0.0000001</formula>
    </cfRule>
  </conditionalFormatting>
  <conditionalFormatting sqref="E37">
    <cfRule type="cellIs" priority="11489" dxfId="1" operator="equal" stopIfTrue="1">
      <formula>0</formula>
    </cfRule>
    <cfRule type="cellIs" priority="11490" dxfId="551" operator="greaterThan" stopIfTrue="1">
      <formula>0.0000001</formula>
    </cfRule>
  </conditionalFormatting>
  <conditionalFormatting sqref="E37">
    <cfRule type="cellIs" priority="11487" dxfId="1" operator="equal" stopIfTrue="1">
      <formula>0</formula>
    </cfRule>
    <cfRule type="cellIs" priority="11488" dxfId="551" operator="greaterThan" stopIfTrue="1">
      <formula>0.0000001</formula>
    </cfRule>
  </conditionalFormatting>
  <conditionalFormatting sqref="E37">
    <cfRule type="cellIs" priority="11485" dxfId="1" operator="equal" stopIfTrue="1">
      <formula>0</formula>
    </cfRule>
    <cfRule type="cellIs" priority="11486" dxfId="552" operator="greaterThan" stopIfTrue="1">
      <formula>0.0000001</formula>
    </cfRule>
  </conditionalFormatting>
  <conditionalFormatting sqref="E37">
    <cfRule type="cellIs" priority="11483" dxfId="1" operator="equal" stopIfTrue="1">
      <formula>0</formula>
    </cfRule>
    <cfRule type="cellIs" priority="11484" dxfId="552" operator="greaterThan" stopIfTrue="1">
      <formula>0.0000001</formula>
    </cfRule>
  </conditionalFormatting>
  <conditionalFormatting sqref="E37">
    <cfRule type="cellIs" priority="11481" dxfId="1" operator="equal" stopIfTrue="1">
      <formula>0</formula>
    </cfRule>
    <cfRule type="cellIs" priority="11482" dxfId="551" operator="greaterThan" stopIfTrue="1">
      <formula>0.0000001</formula>
    </cfRule>
  </conditionalFormatting>
  <conditionalFormatting sqref="E37">
    <cfRule type="cellIs" priority="11479" dxfId="1" operator="equal" stopIfTrue="1">
      <formula>0</formula>
    </cfRule>
    <cfRule type="cellIs" priority="11480" dxfId="552" operator="greaterThan" stopIfTrue="1">
      <formula>0.0000001</formula>
    </cfRule>
  </conditionalFormatting>
  <conditionalFormatting sqref="E37">
    <cfRule type="cellIs" priority="11477" dxfId="1" operator="equal" stopIfTrue="1">
      <formula>0</formula>
    </cfRule>
    <cfRule type="cellIs" priority="11478" dxfId="552" operator="greaterThan" stopIfTrue="1">
      <formula>0.0000001</formula>
    </cfRule>
  </conditionalFormatting>
  <conditionalFormatting sqref="E33">
    <cfRule type="cellIs" priority="11419" dxfId="1" operator="equal" stopIfTrue="1">
      <formula>0</formula>
    </cfRule>
    <cfRule type="cellIs" priority="11420" dxfId="551" operator="greaterThan" stopIfTrue="1">
      <formula>0.0000001</formula>
    </cfRule>
  </conditionalFormatting>
  <conditionalFormatting sqref="E33">
    <cfRule type="cellIs" priority="11417" dxfId="1" operator="equal" stopIfTrue="1">
      <formula>0</formula>
    </cfRule>
    <cfRule type="cellIs" priority="11418" dxfId="551" operator="greaterThan" stopIfTrue="1">
      <formula>0.0000001</formula>
    </cfRule>
  </conditionalFormatting>
  <conditionalFormatting sqref="E33">
    <cfRule type="cellIs" priority="11415" dxfId="1" operator="equal" stopIfTrue="1">
      <formula>0</formula>
    </cfRule>
    <cfRule type="cellIs" priority="11416" dxfId="552" operator="greaterThan" stopIfTrue="1">
      <formula>0.0000001</formula>
    </cfRule>
  </conditionalFormatting>
  <conditionalFormatting sqref="E33">
    <cfRule type="cellIs" priority="11413" dxfId="1" operator="equal" stopIfTrue="1">
      <formula>0</formula>
    </cfRule>
    <cfRule type="cellIs" priority="11414" dxfId="552" operator="greaterThan" stopIfTrue="1">
      <formula>0.0000001</formula>
    </cfRule>
  </conditionalFormatting>
  <conditionalFormatting sqref="E33">
    <cfRule type="cellIs" priority="11411" dxfId="1" operator="equal" stopIfTrue="1">
      <formula>0</formula>
    </cfRule>
    <cfRule type="cellIs" priority="11412" dxfId="551" operator="greaterThan" stopIfTrue="1">
      <formula>0.0000001</formula>
    </cfRule>
  </conditionalFormatting>
  <conditionalFormatting sqref="E33">
    <cfRule type="cellIs" priority="11409" dxfId="1" operator="equal" stopIfTrue="1">
      <formula>0</formula>
    </cfRule>
    <cfRule type="cellIs" priority="11410" dxfId="552" operator="greaterThan" stopIfTrue="1">
      <formula>0.0000001</formula>
    </cfRule>
  </conditionalFormatting>
  <conditionalFormatting sqref="E33">
    <cfRule type="cellIs" priority="11407" dxfId="1" operator="equal" stopIfTrue="1">
      <formula>0</formula>
    </cfRule>
    <cfRule type="cellIs" priority="11408" dxfId="552" operator="greaterThan" stopIfTrue="1">
      <formula>0.0000001</formula>
    </cfRule>
  </conditionalFormatting>
  <conditionalFormatting sqref="E33">
    <cfRule type="cellIs" priority="11405" dxfId="1" operator="equal" stopIfTrue="1">
      <formula>0</formula>
    </cfRule>
    <cfRule type="cellIs" priority="11406" dxfId="551" operator="greaterThan" stopIfTrue="1">
      <formula>0.0000001</formula>
    </cfRule>
  </conditionalFormatting>
  <conditionalFormatting sqref="E33">
    <cfRule type="cellIs" priority="11403" dxfId="1" operator="equal" stopIfTrue="1">
      <formula>0</formula>
    </cfRule>
    <cfRule type="cellIs" priority="11404" dxfId="551" operator="greaterThan" stopIfTrue="1">
      <formula>0.0000001</formula>
    </cfRule>
  </conditionalFormatting>
  <conditionalFormatting sqref="E33">
    <cfRule type="cellIs" priority="11401" dxfId="1" operator="equal" stopIfTrue="1">
      <formula>0</formula>
    </cfRule>
    <cfRule type="cellIs" priority="11402" dxfId="552" operator="greaterThan" stopIfTrue="1">
      <formula>0.0000001</formula>
    </cfRule>
  </conditionalFormatting>
  <conditionalFormatting sqref="E33">
    <cfRule type="cellIs" priority="11399" dxfId="1" operator="equal" stopIfTrue="1">
      <formula>0</formula>
    </cfRule>
    <cfRule type="cellIs" priority="11400" dxfId="552" operator="greaterThan" stopIfTrue="1">
      <formula>0.0000001</formula>
    </cfRule>
  </conditionalFormatting>
  <conditionalFormatting sqref="E33">
    <cfRule type="cellIs" priority="11397" dxfId="1" operator="equal" stopIfTrue="1">
      <formula>0</formula>
    </cfRule>
    <cfRule type="cellIs" priority="11398" dxfId="551" operator="greaterThan" stopIfTrue="1">
      <formula>0.0000001</formula>
    </cfRule>
  </conditionalFormatting>
  <conditionalFormatting sqref="E33">
    <cfRule type="cellIs" priority="11395" dxfId="1" operator="equal" stopIfTrue="1">
      <formula>0</formula>
    </cfRule>
    <cfRule type="cellIs" priority="11396" dxfId="552" operator="greaterThan" stopIfTrue="1">
      <formula>0.0000001</formula>
    </cfRule>
  </conditionalFormatting>
  <conditionalFormatting sqref="E33">
    <cfRule type="cellIs" priority="11393" dxfId="1" operator="equal" stopIfTrue="1">
      <formula>0</formula>
    </cfRule>
    <cfRule type="cellIs" priority="11394" dxfId="552" operator="greaterThan" stopIfTrue="1">
      <formula>0.0000001</formula>
    </cfRule>
  </conditionalFormatting>
  <conditionalFormatting sqref="E35">
    <cfRule type="cellIs" priority="11391" dxfId="1" operator="equal" stopIfTrue="1">
      <formula>0</formula>
    </cfRule>
    <cfRule type="cellIs" priority="11392" dxfId="551" operator="greaterThan" stopIfTrue="1">
      <formula>0.0000001</formula>
    </cfRule>
  </conditionalFormatting>
  <conditionalFormatting sqref="E35">
    <cfRule type="cellIs" priority="11389" dxfId="1" operator="equal" stopIfTrue="1">
      <formula>0</formula>
    </cfRule>
    <cfRule type="cellIs" priority="11390" dxfId="551" operator="greaterThan" stopIfTrue="1">
      <formula>0.0000001</formula>
    </cfRule>
  </conditionalFormatting>
  <conditionalFormatting sqref="E35">
    <cfRule type="cellIs" priority="11387" dxfId="1" operator="equal" stopIfTrue="1">
      <formula>0</formula>
    </cfRule>
    <cfRule type="cellIs" priority="11388" dxfId="552" operator="greaterThan" stopIfTrue="1">
      <formula>0.0000001</formula>
    </cfRule>
  </conditionalFormatting>
  <conditionalFormatting sqref="E35">
    <cfRule type="cellIs" priority="11385" dxfId="1" operator="equal" stopIfTrue="1">
      <formula>0</formula>
    </cfRule>
    <cfRule type="cellIs" priority="11386" dxfId="552" operator="greaterThan" stopIfTrue="1">
      <formula>0.0000001</formula>
    </cfRule>
  </conditionalFormatting>
  <conditionalFormatting sqref="E35">
    <cfRule type="cellIs" priority="11383" dxfId="1" operator="equal" stopIfTrue="1">
      <formula>0</formula>
    </cfRule>
    <cfRule type="cellIs" priority="11384" dxfId="551" operator="greaterThan" stopIfTrue="1">
      <formula>0.0000001</formula>
    </cfRule>
  </conditionalFormatting>
  <conditionalFormatting sqref="E35">
    <cfRule type="cellIs" priority="11381" dxfId="1" operator="equal" stopIfTrue="1">
      <formula>0</formula>
    </cfRule>
    <cfRule type="cellIs" priority="11382" dxfId="552" operator="greaterThan" stopIfTrue="1">
      <formula>0.0000001</formula>
    </cfRule>
  </conditionalFormatting>
  <conditionalFormatting sqref="E35">
    <cfRule type="cellIs" priority="11379" dxfId="1" operator="equal" stopIfTrue="1">
      <formula>0</formula>
    </cfRule>
    <cfRule type="cellIs" priority="11380" dxfId="552" operator="greaterThan" stopIfTrue="1">
      <formula>0.0000001</formula>
    </cfRule>
  </conditionalFormatting>
  <conditionalFormatting sqref="E35">
    <cfRule type="cellIs" priority="11377" dxfId="1" operator="equal" stopIfTrue="1">
      <formula>0</formula>
    </cfRule>
    <cfRule type="cellIs" priority="11378" dxfId="551" operator="greaterThan" stopIfTrue="1">
      <formula>0.0000001</formula>
    </cfRule>
  </conditionalFormatting>
  <conditionalFormatting sqref="E35">
    <cfRule type="cellIs" priority="11375" dxfId="1" operator="equal" stopIfTrue="1">
      <formula>0</formula>
    </cfRule>
    <cfRule type="cellIs" priority="11376" dxfId="551" operator="greaterThan" stopIfTrue="1">
      <formula>0.0000001</formula>
    </cfRule>
  </conditionalFormatting>
  <conditionalFormatting sqref="E35">
    <cfRule type="cellIs" priority="11373" dxfId="1" operator="equal" stopIfTrue="1">
      <formula>0</formula>
    </cfRule>
    <cfRule type="cellIs" priority="11374" dxfId="552" operator="greaterThan" stopIfTrue="1">
      <formula>0.0000001</formula>
    </cfRule>
  </conditionalFormatting>
  <conditionalFormatting sqref="E35">
    <cfRule type="cellIs" priority="11371" dxfId="1" operator="equal" stopIfTrue="1">
      <formula>0</formula>
    </cfRule>
    <cfRule type="cellIs" priority="11372" dxfId="552" operator="greaterThan" stopIfTrue="1">
      <formula>0.0000001</formula>
    </cfRule>
  </conditionalFormatting>
  <conditionalFormatting sqref="E35">
    <cfRule type="cellIs" priority="11369" dxfId="1" operator="equal" stopIfTrue="1">
      <formula>0</formula>
    </cfRule>
    <cfRule type="cellIs" priority="11370" dxfId="551" operator="greaterThan" stopIfTrue="1">
      <formula>0.0000001</formula>
    </cfRule>
  </conditionalFormatting>
  <conditionalFormatting sqref="E35">
    <cfRule type="cellIs" priority="11367" dxfId="1" operator="equal" stopIfTrue="1">
      <formula>0</formula>
    </cfRule>
    <cfRule type="cellIs" priority="11368" dxfId="552" operator="greaterThan" stopIfTrue="1">
      <formula>0.0000001</formula>
    </cfRule>
  </conditionalFormatting>
  <conditionalFormatting sqref="E35">
    <cfRule type="cellIs" priority="11365" dxfId="1" operator="equal" stopIfTrue="1">
      <formula>0</formula>
    </cfRule>
    <cfRule type="cellIs" priority="11366" dxfId="552" operator="greaterThan" stopIfTrue="1">
      <formula>0.0000001</formula>
    </cfRule>
  </conditionalFormatting>
  <conditionalFormatting sqref="F17">
    <cfRule type="cellIs" priority="11349" dxfId="1" operator="equal" stopIfTrue="1">
      <formula>0</formula>
    </cfRule>
    <cfRule type="cellIs" priority="11350" dxfId="551" operator="greaterThan" stopIfTrue="1">
      <formula>0.0000001</formula>
    </cfRule>
  </conditionalFormatting>
  <conditionalFormatting sqref="F17">
    <cfRule type="cellIs" priority="11347" dxfId="1" operator="equal" stopIfTrue="1">
      <formula>0</formula>
    </cfRule>
    <cfRule type="cellIs" priority="11348" dxfId="551" operator="greaterThan" stopIfTrue="1">
      <formula>0.0000001</formula>
    </cfRule>
  </conditionalFormatting>
  <conditionalFormatting sqref="F17">
    <cfRule type="cellIs" priority="11345" dxfId="1" operator="equal" stopIfTrue="1">
      <formula>0</formula>
    </cfRule>
    <cfRule type="cellIs" priority="11346" dxfId="552" operator="greaterThan" stopIfTrue="1">
      <formula>0.0000001</formula>
    </cfRule>
  </conditionalFormatting>
  <conditionalFormatting sqref="F17">
    <cfRule type="cellIs" priority="11343" dxfId="1" operator="equal" stopIfTrue="1">
      <formula>0</formula>
    </cfRule>
    <cfRule type="cellIs" priority="11344" dxfId="552" operator="greaterThan" stopIfTrue="1">
      <formula>0.0000001</formula>
    </cfRule>
  </conditionalFormatting>
  <conditionalFormatting sqref="F17">
    <cfRule type="cellIs" priority="11341" dxfId="1" operator="equal" stopIfTrue="1">
      <formula>0</formula>
    </cfRule>
    <cfRule type="cellIs" priority="11342" dxfId="551" operator="greaterThan" stopIfTrue="1">
      <formula>0.0000001</formula>
    </cfRule>
  </conditionalFormatting>
  <conditionalFormatting sqref="F17">
    <cfRule type="cellIs" priority="11339" dxfId="1" operator="equal" stopIfTrue="1">
      <formula>0</formula>
    </cfRule>
    <cfRule type="cellIs" priority="11340" dxfId="552" operator="greaterThan" stopIfTrue="1">
      <formula>0.0000001</formula>
    </cfRule>
  </conditionalFormatting>
  <conditionalFormatting sqref="F17">
    <cfRule type="cellIs" priority="11337" dxfId="1" operator="equal" stopIfTrue="1">
      <formula>0</formula>
    </cfRule>
    <cfRule type="cellIs" priority="11338" dxfId="552" operator="greaterThan" stopIfTrue="1">
      <formula>0.0000001</formula>
    </cfRule>
  </conditionalFormatting>
  <conditionalFormatting sqref="F19">
    <cfRule type="cellIs" priority="11335" dxfId="1" operator="equal" stopIfTrue="1">
      <formula>0</formula>
    </cfRule>
    <cfRule type="cellIs" priority="11336" dxfId="551" operator="greaterThan" stopIfTrue="1">
      <formula>0.0000001</formula>
    </cfRule>
  </conditionalFormatting>
  <conditionalFormatting sqref="F19">
    <cfRule type="cellIs" priority="11333" dxfId="1" operator="equal" stopIfTrue="1">
      <formula>0</formula>
    </cfRule>
    <cfRule type="cellIs" priority="11334" dxfId="551" operator="greaterThan" stopIfTrue="1">
      <formula>0.0000001</formula>
    </cfRule>
  </conditionalFormatting>
  <conditionalFormatting sqref="F19">
    <cfRule type="cellIs" priority="11331" dxfId="1" operator="equal" stopIfTrue="1">
      <formula>0</formula>
    </cfRule>
    <cfRule type="cellIs" priority="11332" dxfId="552" operator="greaterThan" stopIfTrue="1">
      <formula>0.0000001</formula>
    </cfRule>
  </conditionalFormatting>
  <conditionalFormatting sqref="F19">
    <cfRule type="cellIs" priority="11329" dxfId="1" operator="equal" stopIfTrue="1">
      <formula>0</formula>
    </cfRule>
    <cfRule type="cellIs" priority="11330" dxfId="552" operator="greaterThan" stopIfTrue="1">
      <formula>0.0000001</formula>
    </cfRule>
  </conditionalFormatting>
  <conditionalFormatting sqref="F19">
    <cfRule type="cellIs" priority="11327" dxfId="1" operator="equal" stopIfTrue="1">
      <formula>0</formula>
    </cfRule>
    <cfRule type="cellIs" priority="11328" dxfId="551" operator="greaterThan" stopIfTrue="1">
      <formula>0.0000001</formula>
    </cfRule>
  </conditionalFormatting>
  <conditionalFormatting sqref="F19">
    <cfRule type="cellIs" priority="11325" dxfId="1" operator="equal" stopIfTrue="1">
      <formula>0</formula>
    </cfRule>
    <cfRule type="cellIs" priority="11326" dxfId="552" operator="greaterThan" stopIfTrue="1">
      <formula>0.0000001</formula>
    </cfRule>
  </conditionalFormatting>
  <conditionalFormatting sqref="F19">
    <cfRule type="cellIs" priority="11323" dxfId="1" operator="equal" stopIfTrue="1">
      <formula>0</formula>
    </cfRule>
    <cfRule type="cellIs" priority="11324" dxfId="552" operator="greaterThan" stopIfTrue="1">
      <formula>0.0000001</formula>
    </cfRule>
  </conditionalFormatting>
  <conditionalFormatting sqref="F21">
    <cfRule type="cellIs" priority="11321" dxfId="1" operator="equal" stopIfTrue="1">
      <formula>0</formula>
    </cfRule>
    <cfRule type="cellIs" priority="11322" dxfId="551" operator="greaterThan" stopIfTrue="1">
      <formula>0.0000001</formula>
    </cfRule>
  </conditionalFormatting>
  <conditionalFormatting sqref="F21">
    <cfRule type="cellIs" priority="11319" dxfId="1" operator="equal" stopIfTrue="1">
      <formula>0</formula>
    </cfRule>
    <cfRule type="cellIs" priority="11320" dxfId="551" operator="greaterThan" stopIfTrue="1">
      <formula>0.0000001</formula>
    </cfRule>
  </conditionalFormatting>
  <conditionalFormatting sqref="F21">
    <cfRule type="cellIs" priority="11317" dxfId="1" operator="equal" stopIfTrue="1">
      <formula>0</formula>
    </cfRule>
    <cfRule type="cellIs" priority="11318" dxfId="552" operator="greaterThan" stopIfTrue="1">
      <formula>0.0000001</formula>
    </cfRule>
  </conditionalFormatting>
  <conditionalFormatting sqref="F21">
    <cfRule type="cellIs" priority="11315" dxfId="1" operator="equal" stopIfTrue="1">
      <formula>0</formula>
    </cfRule>
    <cfRule type="cellIs" priority="11316" dxfId="552" operator="greaterThan" stopIfTrue="1">
      <formula>0.0000001</formula>
    </cfRule>
  </conditionalFormatting>
  <conditionalFormatting sqref="F21">
    <cfRule type="cellIs" priority="11313" dxfId="1" operator="equal" stopIfTrue="1">
      <formula>0</formula>
    </cfRule>
    <cfRule type="cellIs" priority="11314" dxfId="551" operator="greaterThan" stopIfTrue="1">
      <formula>0.0000001</formula>
    </cfRule>
  </conditionalFormatting>
  <conditionalFormatting sqref="F21">
    <cfRule type="cellIs" priority="11311" dxfId="1" operator="equal" stopIfTrue="1">
      <formula>0</formula>
    </cfRule>
    <cfRule type="cellIs" priority="11312" dxfId="552" operator="greaterThan" stopIfTrue="1">
      <formula>0.0000001</formula>
    </cfRule>
  </conditionalFormatting>
  <conditionalFormatting sqref="F21">
    <cfRule type="cellIs" priority="11309" dxfId="1" operator="equal" stopIfTrue="1">
      <formula>0</formula>
    </cfRule>
    <cfRule type="cellIs" priority="11310" dxfId="552" operator="greaterThan" stopIfTrue="1">
      <formula>0.0000001</formula>
    </cfRule>
  </conditionalFormatting>
  <conditionalFormatting sqref="F23">
    <cfRule type="cellIs" priority="11307" dxfId="1" operator="equal" stopIfTrue="1">
      <formula>0</formula>
    </cfRule>
    <cfRule type="cellIs" priority="11308" dxfId="551" operator="greaterThan" stopIfTrue="1">
      <formula>0.0000001</formula>
    </cfRule>
  </conditionalFormatting>
  <conditionalFormatting sqref="F23">
    <cfRule type="cellIs" priority="11305" dxfId="1" operator="equal" stopIfTrue="1">
      <formula>0</formula>
    </cfRule>
    <cfRule type="cellIs" priority="11306" dxfId="551" operator="greaterThan" stopIfTrue="1">
      <formula>0.0000001</formula>
    </cfRule>
  </conditionalFormatting>
  <conditionalFormatting sqref="F23">
    <cfRule type="cellIs" priority="11303" dxfId="1" operator="equal" stopIfTrue="1">
      <formula>0</formula>
    </cfRule>
    <cfRule type="cellIs" priority="11304" dxfId="552" operator="greaterThan" stopIfTrue="1">
      <formula>0.0000001</formula>
    </cfRule>
  </conditionalFormatting>
  <conditionalFormatting sqref="F23">
    <cfRule type="cellIs" priority="11301" dxfId="1" operator="equal" stopIfTrue="1">
      <formula>0</formula>
    </cfRule>
    <cfRule type="cellIs" priority="11302" dxfId="552" operator="greaterThan" stopIfTrue="1">
      <formula>0.0000001</formula>
    </cfRule>
  </conditionalFormatting>
  <conditionalFormatting sqref="F23">
    <cfRule type="cellIs" priority="11299" dxfId="1" operator="equal" stopIfTrue="1">
      <formula>0</formula>
    </cfRule>
    <cfRule type="cellIs" priority="11300" dxfId="551" operator="greaterThan" stopIfTrue="1">
      <formula>0.0000001</formula>
    </cfRule>
  </conditionalFormatting>
  <conditionalFormatting sqref="F23">
    <cfRule type="cellIs" priority="11297" dxfId="1" operator="equal" stopIfTrue="1">
      <formula>0</formula>
    </cfRule>
    <cfRule type="cellIs" priority="11298" dxfId="552" operator="greaterThan" stopIfTrue="1">
      <formula>0.0000001</formula>
    </cfRule>
  </conditionalFormatting>
  <conditionalFormatting sqref="F23">
    <cfRule type="cellIs" priority="11295" dxfId="1" operator="equal" stopIfTrue="1">
      <formula>0</formula>
    </cfRule>
    <cfRule type="cellIs" priority="11296" dxfId="552" operator="greaterThan" stopIfTrue="1">
      <formula>0.0000001</formula>
    </cfRule>
  </conditionalFormatting>
  <conditionalFormatting sqref="F25">
    <cfRule type="cellIs" priority="11293" dxfId="1" operator="equal" stopIfTrue="1">
      <formula>0</formula>
    </cfRule>
    <cfRule type="cellIs" priority="11294" dxfId="551" operator="greaterThan" stopIfTrue="1">
      <formula>0.0000001</formula>
    </cfRule>
  </conditionalFormatting>
  <conditionalFormatting sqref="F25">
    <cfRule type="cellIs" priority="11291" dxfId="1" operator="equal" stopIfTrue="1">
      <formula>0</formula>
    </cfRule>
    <cfRule type="cellIs" priority="11292" dxfId="551" operator="greaterThan" stopIfTrue="1">
      <formula>0.0000001</formula>
    </cfRule>
  </conditionalFormatting>
  <conditionalFormatting sqref="F25">
    <cfRule type="cellIs" priority="11289" dxfId="1" operator="equal" stopIfTrue="1">
      <formula>0</formula>
    </cfRule>
    <cfRule type="cellIs" priority="11290" dxfId="552" operator="greaterThan" stopIfTrue="1">
      <formula>0.0000001</formula>
    </cfRule>
  </conditionalFormatting>
  <conditionalFormatting sqref="F25">
    <cfRule type="cellIs" priority="11287" dxfId="1" operator="equal" stopIfTrue="1">
      <formula>0</formula>
    </cfRule>
    <cfRule type="cellIs" priority="11288" dxfId="552" operator="greaterThan" stopIfTrue="1">
      <formula>0.0000001</formula>
    </cfRule>
  </conditionalFormatting>
  <conditionalFormatting sqref="F25">
    <cfRule type="cellIs" priority="11285" dxfId="1" operator="equal" stopIfTrue="1">
      <formula>0</formula>
    </cfRule>
    <cfRule type="cellIs" priority="11286" dxfId="551" operator="greaterThan" stopIfTrue="1">
      <formula>0.0000001</formula>
    </cfRule>
  </conditionalFormatting>
  <conditionalFormatting sqref="F25">
    <cfRule type="cellIs" priority="11283" dxfId="1" operator="equal" stopIfTrue="1">
      <formula>0</formula>
    </cfRule>
    <cfRule type="cellIs" priority="11284" dxfId="552" operator="greaterThan" stopIfTrue="1">
      <formula>0.0000001</formula>
    </cfRule>
  </conditionalFormatting>
  <conditionalFormatting sqref="F25">
    <cfRule type="cellIs" priority="11281" dxfId="1" operator="equal" stopIfTrue="1">
      <formula>0</formula>
    </cfRule>
    <cfRule type="cellIs" priority="11282" dxfId="552" operator="greaterThan" stopIfTrue="1">
      <formula>0.0000001</formula>
    </cfRule>
  </conditionalFormatting>
  <conditionalFormatting sqref="F27">
    <cfRule type="cellIs" priority="11279" dxfId="1" operator="equal" stopIfTrue="1">
      <formula>0</formula>
    </cfRule>
    <cfRule type="cellIs" priority="11280" dxfId="551" operator="greaterThan" stopIfTrue="1">
      <formula>0.0000001</formula>
    </cfRule>
  </conditionalFormatting>
  <conditionalFormatting sqref="F27">
    <cfRule type="cellIs" priority="11277" dxfId="1" operator="equal" stopIfTrue="1">
      <formula>0</formula>
    </cfRule>
    <cfRule type="cellIs" priority="11278" dxfId="551" operator="greaterThan" stopIfTrue="1">
      <formula>0.0000001</formula>
    </cfRule>
  </conditionalFormatting>
  <conditionalFormatting sqref="F27">
    <cfRule type="cellIs" priority="11275" dxfId="1" operator="equal" stopIfTrue="1">
      <formula>0</formula>
    </cfRule>
    <cfRule type="cellIs" priority="11276" dxfId="552" operator="greaterThan" stopIfTrue="1">
      <formula>0.0000001</formula>
    </cfRule>
  </conditionalFormatting>
  <conditionalFormatting sqref="F27">
    <cfRule type="cellIs" priority="11273" dxfId="1" operator="equal" stopIfTrue="1">
      <formula>0</formula>
    </cfRule>
    <cfRule type="cellIs" priority="11274" dxfId="552" operator="greaterThan" stopIfTrue="1">
      <formula>0.0000001</formula>
    </cfRule>
  </conditionalFormatting>
  <conditionalFormatting sqref="F27">
    <cfRule type="cellIs" priority="11271" dxfId="1" operator="equal" stopIfTrue="1">
      <formula>0</formula>
    </cfRule>
    <cfRule type="cellIs" priority="11272" dxfId="551" operator="greaterThan" stopIfTrue="1">
      <formula>0.0000001</formula>
    </cfRule>
  </conditionalFormatting>
  <conditionalFormatting sqref="F27">
    <cfRule type="cellIs" priority="11269" dxfId="1" operator="equal" stopIfTrue="1">
      <formula>0</formula>
    </cfRule>
    <cfRule type="cellIs" priority="11270" dxfId="552" operator="greaterThan" stopIfTrue="1">
      <formula>0.0000001</formula>
    </cfRule>
  </conditionalFormatting>
  <conditionalFormatting sqref="F27">
    <cfRule type="cellIs" priority="11267" dxfId="1" operator="equal" stopIfTrue="1">
      <formula>0</formula>
    </cfRule>
    <cfRule type="cellIs" priority="11268" dxfId="552" operator="greaterThan" stopIfTrue="1">
      <formula>0.0000001</formula>
    </cfRule>
  </conditionalFormatting>
  <conditionalFormatting sqref="F17">
    <cfRule type="cellIs" priority="11069" dxfId="1" operator="equal" stopIfTrue="1">
      <formula>0</formula>
    </cfRule>
    <cfRule type="cellIs" priority="11070" dxfId="551" operator="greaterThan" stopIfTrue="1">
      <formula>0.0000001</formula>
    </cfRule>
  </conditionalFormatting>
  <conditionalFormatting sqref="F17">
    <cfRule type="cellIs" priority="11067" dxfId="1" operator="equal" stopIfTrue="1">
      <formula>0</formula>
    </cfRule>
    <cfRule type="cellIs" priority="11068" dxfId="551" operator="greaterThan" stopIfTrue="1">
      <formula>0.0000001</formula>
    </cfRule>
  </conditionalFormatting>
  <conditionalFormatting sqref="F17">
    <cfRule type="cellIs" priority="11065" dxfId="1" operator="equal" stopIfTrue="1">
      <formula>0</formula>
    </cfRule>
    <cfRule type="cellIs" priority="11066" dxfId="552" operator="greaterThan" stopIfTrue="1">
      <formula>0.0000001</formula>
    </cfRule>
  </conditionalFormatting>
  <conditionalFormatting sqref="F17">
    <cfRule type="cellIs" priority="11063" dxfId="1" operator="equal" stopIfTrue="1">
      <formula>0</formula>
    </cfRule>
    <cfRule type="cellIs" priority="11064" dxfId="552" operator="greaterThan" stopIfTrue="1">
      <formula>0.0000001</formula>
    </cfRule>
  </conditionalFormatting>
  <conditionalFormatting sqref="F17">
    <cfRule type="cellIs" priority="11061" dxfId="1" operator="equal" stopIfTrue="1">
      <formula>0</formula>
    </cfRule>
    <cfRule type="cellIs" priority="11062" dxfId="551" operator="greaterThan" stopIfTrue="1">
      <formula>0.0000001</formula>
    </cfRule>
  </conditionalFormatting>
  <conditionalFormatting sqref="F17">
    <cfRule type="cellIs" priority="11059" dxfId="1" operator="equal" stopIfTrue="1">
      <formula>0</formula>
    </cfRule>
    <cfRule type="cellIs" priority="11060" dxfId="552" operator="greaterThan" stopIfTrue="1">
      <formula>0.0000001</formula>
    </cfRule>
  </conditionalFormatting>
  <conditionalFormatting sqref="F17">
    <cfRule type="cellIs" priority="11057" dxfId="1" operator="equal" stopIfTrue="1">
      <formula>0</formula>
    </cfRule>
    <cfRule type="cellIs" priority="11058" dxfId="552" operator="greaterThan" stopIfTrue="1">
      <formula>0.0000001</formula>
    </cfRule>
  </conditionalFormatting>
  <conditionalFormatting sqref="F19">
    <cfRule type="cellIs" priority="11055" dxfId="1" operator="equal" stopIfTrue="1">
      <formula>0</formula>
    </cfRule>
    <cfRule type="cellIs" priority="11056" dxfId="551" operator="greaterThan" stopIfTrue="1">
      <formula>0.0000001</formula>
    </cfRule>
  </conditionalFormatting>
  <conditionalFormatting sqref="F19">
    <cfRule type="cellIs" priority="11053" dxfId="1" operator="equal" stopIfTrue="1">
      <formula>0</formula>
    </cfRule>
    <cfRule type="cellIs" priority="11054" dxfId="551" operator="greaterThan" stopIfTrue="1">
      <formula>0.0000001</formula>
    </cfRule>
  </conditionalFormatting>
  <conditionalFormatting sqref="F19">
    <cfRule type="cellIs" priority="11051" dxfId="1" operator="equal" stopIfTrue="1">
      <formula>0</formula>
    </cfRule>
    <cfRule type="cellIs" priority="11052" dxfId="552" operator="greaterThan" stopIfTrue="1">
      <formula>0.0000001</formula>
    </cfRule>
  </conditionalFormatting>
  <conditionalFormatting sqref="F19">
    <cfRule type="cellIs" priority="11049" dxfId="1" operator="equal" stopIfTrue="1">
      <formula>0</formula>
    </cfRule>
    <cfRule type="cellIs" priority="11050" dxfId="552" operator="greaterThan" stopIfTrue="1">
      <formula>0.0000001</formula>
    </cfRule>
  </conditionalFormatting>
  <conditionalFormatting sqref="F19">
    <cfRule type="cellIs" priority="11047" dxfId="1" operator="equal" stopIfTrue="1">
      <formula>0</formula>
    </cfRule>
    <cfRule type="cellIs" priority="11048" dxfId="551" operator="greaterThan" stopIfTrue="1">
      <formula>0.0000001</formula>
    </cfRule>
  </conditionalFormatting>
  <conditionalFormatting sqref="F19">
    <cfRule type="cellIs" priority="11045" dxfId="1" operator="equal" stopIfTrue="1">
      <formula>0</formula>
    </cfRule>
    <cfRule type="cellIs" priority="11046" dxfId="552" operator="greaterThan" stopIfTrue="1">
      <formula>0.0000001</formula>
    </cfRule>
  </conditionalFormatting>
  <conditionalFormatting sqref="F19">
    <cfRule type="cellIs" priority="11043" dxfId="1" operator="equal" stopIfTrue="1">
      <formula>0</formula>
    </cfRule>
    <cfRule type="cellIs" priority="11044" dxfId="552" operator="greaterThan" stopIfTrue="1">
      <formula>0.0000001</formula>
    </cfRule>
  </conditionalFormatting>
  <conditionalFormatting sqref="F21">
    <cfRule type="cellIs" priority="11041" dxfId="1" operator="equal" stopIfTrue="1">
      <formula>0</formula>
    </cfRule>
    <cfRule type="cellIs" priority="11042" dxfId="551" operator="greaterThan" stopIfTrue="1">
      <formula>0.0000001</formula>
    </cfRule>
  </conditionalFormatting>
  <conditionalFormatting sqref="F21">
    <cfRule type="cellIs" priority="11039" dxfId="1" operator="equal" stopIfTrue="1">
      <formula>0</formula>
    </cfRule>
    <cfRule type="cellIs" priority="11040" dxfId="551" operator="greaterThan" stopIfTrue="1">
      <formula>0.0000001</formula>
    </cfRule>
  </conditionalFormatting>
  <conditionalFormatting sqref="F21">
    <cfRule type="cellIs" priority="11037" dxfId="1" operator="equal" stopIfTrue="1">
      <formula>0</formula>
    </cfRule>
    <cfRule type="cellIs" priority="11038" dxfId="552" operator="greaterThan" stopIfTrue="1">
      <formula>0.0000001</formula>
    </cfRule>
  </conditionalFormatting>
  <conditionalFormatting sqref="F21">
    <cfRule type="cellIs" priority="11035" dxfId="1" operator="equal" stopIfTrue="1">
      <formula>0</formula>
    </cfRule>
    <cfRule type="cellIs" priority="11036" dxfId="552" operator="greaterThan" stopIfTrue="1">
      <formula>0.0000001</formula>
    </cfRule>
  </conditionalFormatting>
  <conditionalFormatting sqref="F21">
    <cfRule type="cellIs" priority="11033" dxfId="1" operator="equal" stopIfTrue="1">
      <formula>0</formula>
    </cfRule>
    <cfRule type="cellIs" priority="11034" dxfId="551" operator="greaterThan" stopIfTrue="1">
      <formula>0.0000001</formula>
    </cfRule>
  </conditionalFormatting>
  <conditionalFormatting sqref="F21">
    <cfRule type="cellIs" priority="11031" dxfId="1" operator="equal" stopIfTrue="1">
      <formula>0</formula>
    </cfRule>
    <cfRule type="cellIs" priority="11032" dxfId="552" operator="greaterThan" stopIfTrue="1">
      <formula>0.0000001</formula>
    </cfRule>
  </conditionalFormatting>
  <conditionalFormatting sqref="F21">
    <cfRule type="cellIs" priority="11029" dxfId="1" operator="equal" stopIfTrue="1">
      <formula>0</formula>
    </cfRule>
    <cfRule type="cellIs" priority="11030" dxfId="552" operator="greaterThan" stopIfTrue="1">
      <formula>0.0000001</formula>
    </cfRule>
  </conditionalFormatting>
  <conditionalFormatting sqref="F23">
    <cfRule type="cellIs" priority="11027" dxfId="1" operator="equal" stopIfTrue="1">
      <formula>0</formula>
    </cfRule>
    <cfRule type="cellIs" priority="11028" dxfId="551" operator="greaterThan" stopIfTrue="1">
      <formula>0.0000001</formula>
    </cfRule>
  </conditionalFormatting>
  <conditionalFormatting sqref="F23">
    <cfRule type="cellIs" priority="11025" dxfId="1" operator="equal" stopIfTrue="1">
      <formula>0</formula>
    </cfRule>
    <cfRule type="cellIs" priority="11026" dxfId="551" operator="greaterThan" stopIfTrue="1">
      <formula>0.0000001</formula>
    </cfRule>
  </conditionalFormatting>
  <conditionalFormatting sqref="F23">
    <cfRule type="cellIs" priority="11023" dxfId="1" operator="equal" stopIfTrue="1">
      <formula>0</formula>
    </cfRule>
    <cfRule type="cellIs" priority="11024" dxfId="552" operator="greaterThan" stopIfTrue="1">
      <formula>0.0000001</formula>
    </cfRule>
  </conditionalFormatting>
  <conditionalFormatting sqref="F23">
    <cfRule type="cellIs" priority="11021" dxfId="1" operator="equal" stopIfTrue="1">
      <formula>0</formula>
    </cfRule>
    <cfRule type="cellIs" priority="11022" dxfId="552" operator="greaterThan" stopIfTrue="1">
      <formula>0.0000001</formula>
    </cfRule>
  </conditionalFormatting>
  <conditionalFormatting sqref="F23">
    <cfRule type="cellIs" priority="11019" dxfId="1" operator="equal" stopIfTrue="1">
      <formula>0</formula>
    </cfRule>
    <cfRule type="cellIs" priority="11020" dxfId="551" operator="greaterThan" stopIfTrue="1">
      <formula>0.0000001</formula>
    </cfRule>
  </conditionalFormatting>
  <conditionalFormatting sqref="F23">
    <cfRule type="cellIs" priority="11017" dxfId="1" operator="equal" stopIfTrue="1">
      <formula>0</formula>
    </cfRule>
    <cfRule type="cellIs" priority="11018" dxfId="552" operator="greaterThan" stopIfTrue="1">
      <formula>0.0000001</formula>
    </cfRule>
  </conditionalFormatting>
  <conditionalFormatting sqref="F23">
    <cfRule type="cellIs" priority="11015" dxfId="1" operator="equal" stopIfTrue="1">
      <formula>0</formula>
    </cfRule>
    <cfRule type="cellIs" priority="11016" dxfId="552" operator="greaterThan" stopIfTrue="1">
      <formula>0.0000001</formula>
    </cfRule>
  </conditionalFormatting>
  <conditionalFormatting sqref="F25">
    <cfRule type="cellIs" priority="11013" dxfId="1" operator="equal" stopIfTrue="1">
      <formula>0</formula>
    </cfRule>
    <cfRule type="cellIs" priority="11014" dxfId="551" operator="greaterThan" stopIfTrue="1">
      <formula>0.0000001</formula>
    </cfRule>
  </conditionalFormatting>
  <conditionalFormatting sqref="F25">
    <cfRule type="cellIs" priority="11011" dxfId="1" operator="equal" stopIfTrue="1">
      <formula>0</formula>
    </cfRule>
    <cfRule type="cellIs" priority="11012" dxfId="551" operator="greaterThan" stopIfTrue="1">
      <formula>0.0000001</formula>
    </cfRule>
  </conditionalFormatting>
  <conditionalFormatting sqref="F25">
    <cfRule type="cellIs" priority="11009" dxfId="1" operator="equal" stopIfTrue="1">
      <formula>0</formula>
    </cfRule>
    <cfRule type="cellIs" priority="11010" dxfId="552" operator="greaterThan" stopIfTrue="1">
      <formula>0.0000001</formula>
    </cfRule>
  </conditionalFormatting>
  <conditionalFormatting sqref="F25">
    <cfRule type="cellIs" priority="11007" dxfId="1" operator="equal" stopIfTrue="1">
      <formula>0</formula>
    </cfRule>
    <cfRule type="cellIs" priority="11008" dxfId="552" operator="greaterThan" stopIfTrue="1">
      <formula>0.0000001</formula>
    </cfRule>
  </conditionalFormatting>
  <conditionalFormatting sqref="F25">
    <cfRule type="cellIs" priority="11005" dxfId="1" operator="equal" stopIfTrue="1">
      <formula>0</formula>
    </cfRule>
    <cfRule type="cellIs" priority="11006" dxfId="551" operator="greaterThan" stopIfTrue="1">
      <formula>0.0000001</formula>
    </cfRule>
  </conditionalFormatting>
  <conditionalFormatting sqref="F25">
    <cfRule type="cellIs" priority="11003" dxfId="1" operator="equal" stopIfTrue="1">
      <formula>0</formula>
    </cfRule>
    <cfRule type="cellIs" priority="11004" dxfId="552" operator="greaterThan" stopIfTrue="1">
      <formula>0.0000001</formula>
    </cfRule>
  </conditionalFormatting>
  <conditionalFormatting sqref="F25">
    <cfRule type="cellIs" priority="11001" dxfId="1" operator="equal" stopIfTrue="1">
      <formula>0</formula>
    </cfRule>
    <cfRule type="cellIs" priority="11002" dxfId="552" operator="greaterThan" stopIfTrue="1">
      <formula>0.0000001</formula>
    </cfRule>
  </conditionalFormatting>
  <conditionalFormatting sqref="F27">
    <cfRule type="cellIs" priority="10999" dxfId="1" operator="equal" stopIfTrue="1">
      <formula>0</formula>
    </cfRule>
    <cfRule type="cellIs" priority="11000" dxfId="551" operator="greaterThan" stopIfTrue="1">
      <formula>0.0000001</formula>
    </cfRule>
  </conditionalFormatting>
  <conditionalFormatting sqref="F27">
    <cfRule type="cellIs" priority="10997" dxfId="1" operator="equal" stopIfTrue="1">
      <formula>0</formula>
    </cfRule>
    <cfRule type="cellIs" priority="10998" dxfId="551" operator="greaterThan" stopIfTrue="1">
      <formula>0.0000001</formula>
    </cfRule>
  </conditionalFormatting>
  <conditionalFormatting sqref="F27">
    <cfRule type="cellIs" priority="10995" dxfId="1" operator="equal" stopIfTrue="1">
      <formula>0</formula>
    </cfRule>
    <cfRule type="cellIs" priority="10996" dxfId="552" operator="greaterThan" stopIfTrue="1">
      <formula>0.0000001</formula>
    </cfRule>
  </conditionalFormatting>
  <conditionalFormatting sqref="F27">
    <cfRule type="cellIs" priority="10993" dxfId="1" operator="equal" stopIfTrue="1">
      <formula>0</formula>
    </cfRule>
    <cfRule type="cellIs" priority="10994" dxfId="552" operator="greaterThan" stopIfTrue="1">
      <formula>0.0000001</formula>
    </cfRule>
  </conditionalFormatting>
  <conditionalFormatting sqref="F27">
    <cfRule type="cellIs" priority="10991" dxfId="1" operator="equal" stopIfTrue="1">
      <formula>0</formula>
    </cfRule>
    <cfRule type="cellIs" priority="10992" dxfId="551" operator="greaterThan" stopIfTrue="1">
      <formula>0.0000001</formula>
    </cfRule>
  </conditionalFormatting>
  <conditionalFormatting sqref="F27">
    <cfRule type="cellIs" priority="10989" dxfId="1" operator="equal" stopIfTrue="1">
      <formula>0</formula>
    </cfRule>
    <cfRule type="cellIs" priority="10990" dxfId="552" operator="greaterThan" stopIfTrue="1">
      <formula>0.0000001</formula>
    </cfRule>
  </conditionalFormatting>
  <conditionalFormatting sqref="F27">
    <cfRule type="cellIs" priority="10987" dxfId="1" operator="equal" stopIfTrue="1">
      <formula>0</formula>
    </cfRule>
    <cfRule type="cellIs" priority="10988" dxfId="552" operator="greaterThan" stopIfTrue="1">
      <formula>0.0000001</formula>
    </cfRule>
  </conditionalFormatting>
  <conditionalFormatting sqref="F35">
    <cfRule type="cellIs" priority="6117" dxfId="1" operator="equal" stopIfTrue="1">
      <formula>0</formula>
    </cfRule>
    <cfRule type="cellIs" priority="6118" dxfId="551" operator="greaterThan" stopIfTrue="1">
      <formula>0.0000001</formula>
    </cfRule>
  </conditionalFormatting>
  <conditionalFormatting sqref="F35">
    <cfRule type="cellIs" priority="6115" dxfId="1" operator="equal" stopIfTrue="1">
      <formula>0</formula>
    </cfRule>
    <cfRule type="cellIs" priority="6116" dxfId="552" operator="greaterThan" stopIfTrue="1">
      <formula>0.0000001</formula>
    </cfRule>
  </conditionalFormatting>
  <conditionalFormatting sqref="F35">
    <cfRule type="cellIs" priority="6113" dxfId="1" operator="equal" stopIfTrue="1">
      <formula>0</formula>
    </cfRule>
    <cfRule type="cellIs" priority="6114" dxfId="552" operator="greaterThan" stopIfTrue="1">
      <formula>0.0000001</formula>
    </cfRule>
  </conditionalFormatting>
  <conditionalFormatting sqref="F33">
    <cfRule type="cellIs" priority="6165" dxfId="1" operator="equal" stopIfTrue="1">
      <formula>0</formula>
    </cfRule>
    <cfRule type="cellIs" priority="6166" dxfId="551" operator="greaterThan" stopIfTrue="1">
      <formula>0.0000001</formula>
    </cfRule>
  </conditionalFormatting>
  <conditionalFormatting sqref="F33">
    <cfRule type="cellIs" priority="6161" dxfId="1" operator="equal" stopIfTrue="1">
      <formula>0</formula>
    </cfRule>
    <cfRule type="cellIs" priority="6162" dxfId="552" operator="greaterThan" stopIfTrue="1">
      <formula>0.0000001</formula>
    </cfRule>
  </conditionalFormatting>
  <conditionalFormatting sqref="F33">
    <cfRule type="cellIs" priority="6155" dxfId="1" operator="equal" stopIfTrue="1">
      <formula>0</formula>
    </cfRule>
    <cfRule type="cellIs" priority="6156" dxfId="552" operator="greaterThan" stopIfTrue="1">
      <formula>0.0000001</formula>
    </cfRule>
  </conditionalFormatting>
  <conditionalFormatting sqref="F33">
    <cfRule type="cellIs" priority="6151" dxfId="1" operator="equal" stopIfTrue="1">
      <formula>0</formula>
    </cfRule>
    <cfRule type="cellIs" priority="6152" dxfId="551" operator="greaterThan" stopIfTrue="1">
      <formula>0.0000001</formula>
    </cfRule>
  </conditionalFormatting>
  <conditionalFormatting sqref="F33">
    <cfRule type="cellIs" priority="6147" dxfId="1" operator="equal" stopIfTrue="1">
      <formula>0</formula>
    </cfRule>
    <cfRule type="cellIs" priority="6148" dxfId="552" operator="greaterThan" stopIfTrue="1">
      <formula>0.0000001</formula>
    </cfRule>
  </conditionalFormatting>
  <conditionalFormatting sqref="F33">
    <cfRule type="cellIs" priority="6141" dxfId="1" operator="equal" stopIfTrue="1">
      <formula>0</formula>
    </cfRule>
    <cfRule type="cellIs" priority="6142" dxfId="552" operator="greaterThan" stopIfTrue="1">
      <formula>0.0000001</formula>
    </cfRule>
  </conditionalFormatting>
  <conditionalFormatting sqref="F35">
    <cfRule type="cellIs" priority="6137" dxfId="1" operator="equal" stopIfTrue="1">
      <formula>0</formula>
    </cfRule>
    <cfRule type="cellIs" priority="6138" dxfId="551" operator="greaterThan" stopIfTrue="1">
      <formula>0.0000001</formula>
    </cfRule>
  </conditionalFormatting>
  <conditionalFormatting sqref="F35">
    <cfRule type="cellIs" priority="6133" dxfId="1" operator="equal" stopIfTrue="1">
      <formula>0</formula>
    </cfRule>
    <cfRule type="cellIs" priority="6134" dxfId="552" operator="greaterThan" stopIfTrue="1">
      <formula>0.0000001</formula>
    </cfRule>
  </conditionalFormatting>
  <conditionalFormatting sqref="F35">
    <cfRule type="cellIs" priority="6127" dxfId="1" operator="equal" stopIfTrue="1">
      <formula>0</formula>
    </cfRule>
    <cfRule type="cellIs" priority="6128" dxfId="552" operator="greaterThan" stopIfTrue="1">
      <formula>0.0000001</formula>
    </cfRule>
  </conditionalFormatting>
  <conditionalFormatting sqref="F35">
    <cfRule type="cellIs" priority="6123" dxfId="1" operator="equal" stopIfTrue="1">
      <formula>0</formula>
    </cfRule>
    <cfRule type="cellIs" priority="6124" dxfId="551" operator="greaterThan" stopIfTrue="1">
      <formula>0.0000001</formula>
    </cfRule>
  </conditionalFormatting>
  <conditionalFormatting sqref="F35">
    <cfRule type="cellIs" priority="6119" dxfId="1" operator="equal" stopIfTrue="1">
      <formula>0</formula>
    </cfRule>
    <cfRule type="cellIs" priority="6120" dxfId="552" operator="greaterThan" stopIfTrue="1">
      <formula>0.0000001</formula>
    </cfRule>
  </conditionalFormatting>
  <conditionalFormatting sqref="F27">
    <cfRule type="cellIs" priority="6323" dxfId="1" operator="equal" stopIfTrue="1">
      <formula>0</formula>
    </cfRule>
    <cfRule type="cellIs" priority="6324" dxfId="551" operator="greaterThan" stopIfTrue="1">
      <formula>0.0000001</formula>
    </cfRule>
  </conditionalFormatting>
  <conditionalFormatting sqref="F27">
    <cfRule type="cellIs" priority="6321" dxfId="1" operator="equal" stopIfTrue="1">
      <formula>0</formula>
    </cfRule>
    <cfRule type="cellIs" priority="6322" dxfId="551" operator="greaterThan" stopIfTrue="1">
      <formula>0.0000001</formula>
    </cfRule>
  </conditionalFormatting>
  <conditionalFormatting sqref="F27">
    <cfRule type="cellIs" priority="6319" dxfId="1" operator="equal" stopIfTrue="1">
      <formula>0</formula>
    </cfRule>
    <cfRule type="cellIs" priority="6320" dxfId="552" operator="greaterThan" stopIfTrue="1">
      <formula>0.0000001</formula>
    </cfRule>
  </conditionalFormatting>
  <conditionalFormatting sqref="F27">
    <cfRule type="cellIs" priority="6317" dxfId="1" operator="equal" stopIfTrue="1">
      <formula>0</formula>
    </cfRule>
    <cfRule type="cellIs" priority="6318" dxfId="552" operator="greaterThan" stopIfTrue="1">
      <formula>0.0000001</formula>
    </cfRule>
  </conditionalFormatting>
  <conditionalFormatting sqref="F27">
    <cfRule type="cellIs" priority="6315" dxfId="1" operator="equal" stopIfTrue="1">
      <formula>0</formula>
    </cfRule>
    <cfRule type="cellIs" priority="6316" dxfId="551" operator="greaterThan" stopIfTrue="1">
      <formula>0.0000001</formula>
    </cfRule>
  </conditionalFormatting>
  <conditionalFormatting sqref="F27">
    <cfRule type="cellIs" priority="6313" dxfId="1" operator="equal" stopIfTrue="1">
      <formula>0</formula>
    </cfRule>
    <cfRule type="cellIs" priority="6314" dxfId="552" operator="greaterThan" stopIfTrue="1">
      <formula>0.0000001</formula>
    </cfRule>
  </conditionalFormatting>
  <conditionalFormatting sqref="F27">
    <cfRule type="cellIs" priority="6311" dxfId="1" operator="equal" stopIfTrue="1">
      <formula>0</formula>
    </cfRule>
    <cfRule type="cellIs" priority="6312" dxfId="552" operator="greaterThan" stopIfTrue="1">
      <formula>0.0000001</formula>
    </cfRule>
  </conditionalFormatting>
  <conditionalFormatting sqref="F29 F31 F33 F35 F37">
    <cfRule type="cellIs" priority="6309" dxfId="1" operator="equal" stopIfTrue="1">
      <formula>0</formula>
    </cfRule>
    <cfRule type="cellIs" priority="6310" dxfId="550" operator="greaterThan" stopIfTrue="1">
      <formula>0.0000001</formula>
    </cfRule>
  </conditionalFormatting>
  <conditionalFormatting sqref="F31">
    <cfRule type="cellIs" priority="6307" dxfId="1" operator="equal" stopIfTrue="1">
      <formula>0</formula>
    </cfRule>
    <cfRule type="cellIs" priority="6308" dxfId="551" operator="greaterThan" stopIfTrue="1">
      <formula>0.0000001</formula>
    </cfRule>
  </conditionalFormatting>
  <conditionalFormatting sqref="F31">
    <cfRule type="cellIs" priority="6305" dxfId="1" operator="equal" stopIfTrue="1">
      <formula>0</formula>
    </cfRule>
    <cfRule type="cellIs" priority="6306" dxfId="551" operator="greaterThan" stopIfTrue="1">
      <formula>0.0000001</formula>
    </cfRule>
  </conditionalFormatting>
  <conditionalFormatting sqref="F31">
    <cfRule type="cellIs" priority="6303" dxfId="1" operator="equal" stopIfTrue="1">
      <formula>0</formula>
    </cfRule>
    <cfRule type="cellIs" priority="6304" dxfId="552" operator="greaterThan" stopIfTrue="1">
      <formula>0.0000001</formula>
    </cfRule>
  </conditionalFormatting>
  <conditionalFormatting sqref="F31">
    <cfRule type="cellIs" priority="6301" dxfId="1" operator="equal" stopIfTrue="1">
      <formula>0</formula>
    </cfRule>
    <cfRule type="cellIs" priority="6302" dxfId="552" operator="greaterThan" stopIfTrue="1">
      <formula>0.0000001</formula>
    </cfRule>
  </conditionalFormatting>
  <conditionalFormatting sqref="F31">
    <cfRule type="cellIs" priority="6299" dxfId="1" operator="equal" stopIfTrue="1">
      <formula>0</formula>
    </cfRule>
    <cfRule type="cellIs" priority="6300" dxfId="551" operator="greaterThan" stopIfTrue="1">
      <formula>0.0000001</formula>
    </cfRule>
  </conditionalFormatting>
  <conditionalFormatting sqref="F31">
    <cfRule type="cellIs" priority="6297" dxfId="1" operator="equal" stopIfTrue="1">
      <formula>0</formula>
    </cfRule>
    <cfRule type="cellIs" priority="6298" dxfId="552" operator="greaterThan" stopIfTrue="1">
      <formula>0.0000001</formula>
    </cfRule>
  </conditionalFormatting>
  <conditionalFormatting sqref="F31">
    <cfRule type="cellIs" priority="6295" dxfId="1" operator="equal" stopIfTrue="1">
      <formula>0</formula>
    </cfRule>
    <cfRule type="cellIs" priority="6296" dxfId="552" operator="greaterThan" stopIfTrue="1">
      <formula>0.0000001</formula>
    </cfRule>
  </conditionalFormatting>
  <conditionalFormatting sqref="F29">
    <cfRule type="cellIs" priority="6293" dxfId="1" operator="equal" stopIfTrue="1">
      <formula>0</formula>
    </cfRule>
    <cfRule type="cellIs" priority="6294" dxfId="551" operator="greaterThan" stopIfTrue="1">
      <formula>0.0000001</formula>
    </cfRule>
  </conditionalFormatting>
  <conditionalFormatting sqref="F29">
    <cfRule type="cellIs" priority="6291" dxfId="1" operator="equal" stopIfTrue="1">
      <formula>0</formula>
    </cfRule>
    <cfRule type="cellIs" priority="6292" dxfId="551" operator="greaterThan" stopIfTrue="1">
      <formula>0.0000001</formula>
    </cfRule>
  </conditionalFormatting>
  <conditionalFormatting sqref="F29">
    <cfRule type="cellIs" priority="6289" dxfId="1" operator="equal" stopIfTrue="1">
      <formula>0</formula>
    </cfRule>
    <cfRule type="cellIs" priority="6290" dxfId="552" operator="greaterThan" stopIfTrue="1">
      <formula>0.0000001</formula>
    </cfRule>
  </conditionalFormatting>
  <conditionalFormatting sqref="F29">
    <cfRule type="cellIs" priority="6287" dxfId="1" operator="equal" stopIfTrue="1">
      <formula>0</formula>
    </cfRule>
    <cfRule type="cellIs" priority="6288" dxfId="552" operator="greaterThan" stopIfTrue="1">
      <formula>0.0000001</formula>
    </cfRule>
  </conditionalFormatting>
  <conditionalFormatting sqref="F29">
    <cfRule type="cellIs" priority="6285" dxfId="1" operator="equal" stopIfTrue="1">
      <formula>0</formula>
    </cfRule>
    <cfRule type="cellIs" priority="6286" dxfId="551" operator="greaterThan" stopIfTrue="1">
      <formula>0.0000001</formula>
    </cfRule>
  </conditionalFormatting>
  <conditionalFormatting sqref="F29">
    <cfRule type="cellIs" priority="6283" dxfId="1" operator="equal" stopIfTrue="1">
      <formula>0</formula>
    </cfRule>
    <cfRule type="cellIs" priority="6284" dxfId="552" operator="greaterThan" stopIfTrue="1">
      <formula>0.0000001</formula>
    </cfRule>
  </conditionalFormatting>
  <conditionalFormatting sqref="F29">
    <cfRule type="cellIs" priority="6281" dxfId="1" operator="equal" stopIfTrue="1">
      <formula>0</formula>
    </cfRule>
    <cfRule type="cellIs" priority="6282" dxfId="552" operator="greaterThan" stopIfTrue="1">
      <formula>0.0000001</formula>
    </cfRule>
  </conditionalFormatting>
  <conditionalFormatting sqref="F31">
    <cfRule type="cellIs" priority="6279" dxfId="1" operator="equal" stopIfTrue="1">
      <formula>0</formula>
    </cfRule>
    <cfRule type="cellIs" priority="6280" dxfId="551" operator="greaterThan" stopIfTrue="1">
      <formula>0.0000001</formula>
    </cfRule>
  </conditionalFormatting>
  <conditionalFormatting sqref="F31">
    <cfRule type="cellIs" priority="6277" dxfId="1" operator="equal" stopIfTrue="1">
      <formula>0</formula>
    </cfRule>
    <cfRule type="cellIs" priority="6278" dxfId="551" operator="greaterThan" stopIfTrue="1">
      <formula>0.0000001</formula>
    </cfRule>
  </conditionalFormatting>
  <conditionalFormatting sqref="F31">
    <cfRule type="cellIs" priority="6275" dxfId="1" operator="equal" stopIfTrue="1">
      <formula>0</formula>
    </cfRule>
    <cfRule type="cellIs" priority="6276" dxfId="552" operator="greaterThan" stopIfTrue="1">
      <formula>0.0000001</formula>
    </cfRule>
  </conditionalFormatting>
  <conditionalFormatting sqref="F31">
    <cfRule type="cellIs" priority="6273" dxfId="1" operator="equal" stopIfTrue="1">
      <formula>0</formula>
    </cfRule>
    <cfRule type="cellIs" priority="6274" dxfId="552" operator="greaterThan" stopIfTrue="1">
      <formula>0.0000001</formula>
    </cfRule>
  </conditionalFormatting>
  <conditionalFormatting sqref="F31">
    <cfRule type="cellIs" priority="6271" dxfId="1" operator="equal" stopIfTrue="1">
      <formula>0</formula>
    </cfRule>
    <cfRule type="cellIs" priority="6272" dxfId="551" operator="greaterThan" stopIfTrue="1">
      <formula>0.0000001</formula>
    </cfRule>
  </conditionalFormatting>
  <conditionalFormatting sqref="F31">
    <cfRule type="cellIs" priority="6269" dxfId="1" operator="equal" stopIfTrue="1">
      <formula>0</formula>
    </cfRule>
    <cfRule type="cellIs" priority="6270" dxfId="552" operator="greaterThan" stopIfTrue="1">
      <formula>0.0000001</formula>
    </cfRule>
  </conditionalFormatting>
  <conditionalFormatting sqref="F31">
    <cfRule type="cellIs" priority="6267" dxfId="1" operator="equal" stopIfTrue="1">
      <formula>0</formula>
    </cfRule>
    <cfRule type="cellIs" priority="6268" dxfId="552" operator="greaterThan" stopIfTrue="1">
      <formula>0.0000001</formula>
    </cfRule>
  </conditionalFormatting>
  <conditionalFormatting sqref="F33">
    <cfRule type="cellIs" priority="6265" dxfId="1" operator="equal" stopIfTrue="1">
      <formula>0</formula>
    </cfRule>
    <cfRule type="cellIs" priority="6266" dxfId="551" operator="greaterThan" stopIfTrue="1">
      <formula>0.0000001</formula>
    </cfRule>
  </conditionalFormatting>
  <conditionalFormatting sqref="F33">
    <cfRule type="cellIs" priority="6263" dxfId="1" operator="equal" stopIfTrue="1">
      <formula>0</formula>
    </cfRule>
    <cfRule type="cellIs" priority="6264" dxfId="551" operator="greaterThan" stopIfTrue="1">
      <formula>0.0000001</formula>
    </cfRule>
  </conditionalFormatting>
  <conditionalFormatting sqref="F33">
    <cfRule type="cellIs" priority="6261" dxfId="1" operator="equal" stopIfTrue="1">
      <formula>0</formula>
    </cfRule>
    <cfRule type="cellIs" priority="6262" dxfId="552" operator="greaterThan" stopIfTrue="1">
      <formula>0.0000001</formula>
    </cfRule>
  </conditionalFormatting>
  <conditionalFormatting sqref="F33">
    <cfRule type="cellIs" priority="6259" dxfId="1" operator="equal" stopIfTrue="1">
      <formula>0</formula>
    </cfRule>
    <cfRule type="cellIs" priority="6260" dxfId="552" operator="greaterThan" stopIfTrue="1">
      <formula>0.0000001</formula>
    </cfRule>
  </conditionalFormatting>
  <conditionalFormatting sqref="F33">
    <cfRule type="cellIs" priority="6257" dxfId="1" operator="equal" stopIfTrue="1">
      <formula>0</formula>
    </cfRule>
    <cfRule type="cellIs" priority="6258" dxfId="551" operator="greaterThan" stopIfTrue="1">
      <formula>0.0000001</formula>
    </cfRule>
  </conditionalFormatting>
  <conditionalFormatting sqref="F33">
    <cfRule type="cellIs" priority="6255" dxfId="1" operator="equal" stopIfTrue="1">
      <formula>0</formula>
    </cfRule>
    <cfRule type="cellIs" priority="6256" dxfId="552" operator="greaterThan" stopIfTrue="1">
      <formula>0.0000001</formula>
    </cfRule>
  </conditionalFormatting>
  <conditionalFormatting sqref="F33">
    <cfRule type="cellIs" priority="6253" dxfId="1" operator="equal" stopIfTrue="1">
      <formula>0</formula>
    </cfRule>
    <cfRule type="cellIs" priority="6254" dxfId="552" operator="greaterThan" stopIfTrue="1">
      <formula>0.0000001</formula>
    </cfRule>
  </conditionalFormatting>
  <conditionalFormatting sqref="F35">
    <cfRule type="cellIs" priority="6251" dxfId="1" operator="equal" stopIfTrue="1">
      <formula>0</formula>
    </cfRule>
    <cfRule type="cellIs" priority="6252" dxfId="551" operator="greaterThan" stopIfTrue="1">
      <formula>0.0000001</formula>
    </cfRule>
  </conditionalFormatting>
  <conditionalFormatting sqref="F35">
    <cfRule type="cellIs" priority="6249" dxfId="1" operator="equal" stopIfTrue="1">
      <formula>0</formula>
    </cfRule>
    <cfRule type="cellIs" priority="6250" dxfId="551" operator="greaterThan" stopIfTrue="1">
      <formula>0.0000001</formula>
    </cfRule>
  </conditionalFormatting>
  <conditionalFormatting sqref="F35">
    <cfRule type="cellIs" priority="6247" dxfId="1" operator="equal" stopIfTrue="1">
      <formula>0</formula>
    </cfRule>
    <cfRule type="cellIs" priority="6248" dxfId="552" operator="greaterThan" stopIfTrue="1">
      <formula>0.0000001</formula>
    </cfRule>
  </conditionalFormatting>
  <conditionalFormatting sqref="F35">
    <cfRule type="cellIs" priority="6245" dxfId="1" operator="equal" stopIfTrue="1">
      <formula>0</formula>
    </cfRule>
    <cfRule type="cellIs" priority="6246" dxfId="552" operator="greaterThan" stopIfTrue="1">
      <formula>0.0000001</formula>
    </cfRule>
  </conditionalFormatting>
  <conditionalFormatting sqref="F35">
    <cfRule type="cellIs" priority="6243" dxfId="1" operator="equal" stopIfTrue="1">
      <formula>0</formula>
    </cfRule>
    <cfRule type="cellIs" priority="6244" dxfId="551" operator="greaterThan" stopIfTrue="1">
      <formula>0.0000001</formula>
    </cfRule>
  </conditionalFormatting>
  <conditionalFormatting sqref="F35">
    <cfRule type="cellIs" priority="6241" dxfId="1" operator="equal" stopIfTrue="1">
      <formula>0</formula>
    </cfRule>
    <cfRule type="cellIs" priority="6242" dxfId="552" operator="greaterThan" stopIfTrue="1">
      <formula>0.0000001</formula>
    </cfRule>
  </conditionalFormatting>
  <conditionalFormatting sqref="F35">
    <cfRule type="cellIs" priority="6239" dxfId="1" operator="equal" stopIfTrue="1">
      <formula>0</formula>
    </cfRule>
    <cfRule type="cellIs" priority="6240" dxfId="552" operator="greaterThan" stopIfTrue="1">
      <formula>0.0000001</formula>
    </cfRule>
  </conditionalFormatting>
  <conditionalFormatting sqref="F37">
    <cfRule type="cellIs" priority="6237" dxfId="1" operator="equal" stopIfTrue="1">
      <formula>0</formula>
    </cfRule>
    <cfRule type="cellIs" priority="6238" dxfId="551" operator="greaterThan" stopIfTrue="1">
      <formula>0.0000001</formula>
    </cfRule>
  </conditionalFormatting>
  <conditionalFormatting sqref="F37">
    <cfRule type="cellIs" priority="6235" dxfId="1" operator="equal" stopIfTrue="1">
      <formula>0</formula>
    </cfRule>
    <cfRule type="cellIs" priority="6236" dxfId="551" operator="greaterThan" stopIfTrue="1">
      <formula>0.0000001</formula>
    </cfRule>
  </conditionalFormatting>
  <conditionalFormatting sqref="F37">
    <cfRule type="cellIs" priority="6233" dxfId="1" operator="equal" stopIfTrue="1">
      <formula>0</formula>
    </cfRule>
    <cfRule type="cellIs" priority="6234" dxfId="552" operator="greaterThan" stopIfTrue="1">
      <formula>0.0000001</formula>
    </cfRule>
  </conditionalFormatting>
  <conditionalFormatting sqref="F37">
    <cfRule type="cellIs" priority="6231" dxfId="1" operator="equal" stopIfTrue="1">
      <formula>0</formula>
    </cfRule>
    <cfRule type="cellIs" priority="6232" dxfId="552" operator="greaterThan" stopIfTrue="1">
      <formula>0.0000001</formula>
    </cfRule>
  </conditionalFormatting>
  <conditionalFormatting sqref="F37">
    <cfRule type="cellIs" priority="6229" dxfId="1" operator="equal" stopIfTrue="1">
      <formula>0</formula>
    </cfRule>
    <cfRule type="cellIs" priority="6230" dxfId="551" operator="greaterThan" stopIfTrue="1">
      <formula>0.0000001</formula>
    </cfRule>
  </conditionalFormatting>
  <conditionalFormatting sqref="F37">
    <cfRule type="cellIs" priority="6227" dxfId="1" operator="equal" stopIfTrue="1">
      <formula>0</formula>
    </cfRule>
    <cfRule type="cellIs" priority="6228" dxfId="552" operator="greaterThan" stopIfTrue="1">
      <formula>0.0000001</formula>
    </cfRule>
  </conditionalFormatting>
  <conditionalFormatting sqref="F37">
    <cfRule type="cellIs" priority="6225" dxfId="1" operator="equal" stopIfTrue="1">
      <formula>0</formula>
    </cfRule>
    <cfRule type="cellIs" priority="6226" dxfId="552" operator="greaterThan" stopIfTrue="1">
      <formula>0.0000001</formula>
    </cfRule>
  </conditionalFormatting>
  <conditionalFormatting sqref="F33">
    <cfRule type="cellIs" priority="6167" dxfId="1" operator="equal" stopIfTrue="1">
      <formula>0</formula>
    </cfRule>
    <cfRule type="cellIs" priority="6168" dxfId="551" operator="greaterThan" stopIfTrue="1">
      <formula>0.0000001</formula>
    </cfRule>
  </conditionalFormatting>
  <conditionalFormatting sqref="F33">
    <cfRule type="cellIs" priority="6163" dxfId="1" operator="equal" stopIfTrue="1">
      <formula>0</formula>
    </cfRule>
    <cfRule type="cellIs" priority="6164" dxfId="552" operator="greaterThan" stopIfTrue="1">
      <formula>0.0000001</formula>
    </cfRule>
  </conditionalFormatting>
  <conditionalFormatting sqref="F33">
    <cfRule type="cellIs" priority="6159" dxfId="1" operator="equal" stopIfTrue="1">
      <formula>0</formula>
    </cfRule>
    <cfRule type="cellIs" priority="6160" dxfId="551" operator="greaterThan" stopIfTrue="1">
      <formula>0.0000001</formula>
    </cfRule>
  </conditionalFormatting>
  <conditionalFormatting sqref="F33">
    <cfRule type="cellIs" priority="6157" dxfId="1" operator="equal" stopIfTrue="1">
      <formula>0</formula>
    </cfRule>
    <cfRule type="cellIs" priority="6158" dxfId="552" operator="greaterThan" stopIfTrue="1">
      <formula>0.0000001</formula>
    </cfRule>
  </conditionalFormatting>
  <conditionalFormatting sqref="F33">
    <cfRule type="cellIs" priority="6153" dxfId="1" operator="equal" stopIfTrue="1">
      <formula>0</formula>
    </cfRule>
    <cfRule type="cellIs" priority="6154" dxfId="551" operator="greaterThan" stopIfTrue="1">
      <formula>0.0000001</formula>
    </cfRule>
  </conditionalFormatting>
  <conditionalFormatting sqref="F33">
    <cfRule type="cellIs" priority="6149" dxfId="1" operator="equal" stopIfTrue="1">
      <formula>0</formula>
    </cfRule>
    <cfRule type="cellIs" priority="6150" dxfId="552" operator="greaterThan" stopIfTrue="1">
      <formula>0.0000001</formula>
    </cfRule>
  </conditionalFormatting>
  <conditionalFormatting sqref="F33">
    <cfRule type="cellIs" priority="6145" dxfId="1" operator="equal" stopIfTrue="1">
      <formula>0</formula>
    </cfRule>
    <cfRule type="cellIs" priority="6146" dxfId="551" operator="greaterThan" stopIfTrue="1">
      <formula>0.0000001</formula>
    </cfRule>
  </conditionalFormatting>
  <conditionalFormatting sqref="F33">
    <cfRule type="cellIs" priority="6143" dxfId="1" operator="equal" stopIfTrue="1">
      <formula>0</formula>
    </cfRule>
    <cfRule type="cellIs" priority="6144" dxfId="552" operator="greaterThan" stopIfTrue="1">
      <formula>0.0000001</formula>
    </cfRule>
  </conditionalFormatting>
  <conditionalFormatting sqref="F35">
    <cfRule type="cellIs" priority="6139" dxfId="1" operator="equal" stopIfTrue="1">
      <formula>0</formula>
    </cfRule>
    <cfRule type="cellIs" priority="6140" dxfId="551" operator="greaterThan" stopIfTrue="1">
      <formula>0.0000001</formula>
    </cfRule>
  </conditionalFormatting>
  <conditionalFormatting sqref="F35">
    <cfRule type="cellIs" priority="6135" dxfId="1" operator="equal" stopIfTrue="1">
      <formula>0</formula>
    </cfRule>
    <cfRule type="cellIs" priority="6136" dxfId="552" operator="greaterThan" stopIfTrue="1">
      <formula>0.0000001</formula>
    </cfRule>
  </conditionalFormatting>
  <conditionalFormatting sqref="F35">
    <cfRule type="cellIs" priority="6131" dxfId="1" operator="equal" stopIfTrue="1">
      <formula>0</formula>
    </cfRule>
    <cfRule type="cellIs" priority="6132" dxfId="551" operator="greaterThan" stopIfTrue="1">
      <formula>0.0000001</formula>
    </cfRule>
  </conditionalFormatting>
  <conditionalFormatting sqref="F35">
    <cfRule type="cellIs" priority="6129" dxfId="1" operator="equal" stopIfTrue="1">
      <formula>0</formula>
    </cfRule>
    <cfRule type="cellIs" priority="6130" dxfId="552" operator="greaterThan" stopIfTrue="1">
      <formula>0.0000001</formula>
    </cfRule>
  </conditionalFormatting>
  <conditionalFormatting sqref="F35">
    <cfRule type="cellIs" priority="6125" dxfId="1" operator="equal" stopIfTrue="1">
      <formula>0</formula>
    </cfRule>
    <cfRule type="cellIs" priority="6126" dxfId="551" operator="greaterThan" stopIfTrue="1">
      <formula>0.0000001</formula>
    </cfRule>
  </conditionalFormatting>
  <conditionalFormatting sqref="F35">
    <cfRule type="cellIs" priority="6121" dxfId="1" operator="equal" stopIfTrue="1">
      <formula>0</formula>
    </cfRule>
    <cfRule type="cellIs" priority="6122" dxfId="552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SheetLayoutView="90" zoomScalePageLayoutView="0" workbookViewId="0" topLeftCell="A1">
      <selection activeCell="F15" sqref="F15"/>
    </sheetView>
  </sheetViews>
  <sheetFormatPr defaultColWidth="9.140625" defaultRowHeight="12.75"/>
  <cols>
    <col min="1" max="1" width="15.00390625" style="92" customWidth="1"/>
    <col min="2" max="2" width="79.28125" style="73" customWidth="1"/>
    <col min="3" max="4" width="25.8515625" style="100" customWidth="1"/>
    <col min="5" max="5" width="21.7109375" style="104" customWidth="1"/>
    <col min="6" max="16384" width="9.140625" style="93" customWidth="1"/>
  </cols>
  <sheetData>
    <row r="1" spans="1:5" ht="30.75" customHeight="1">
      <c r="A1" s="31"/>
      <c r="B1" s="72"/>
      <c r="C1" s="72"/>
      <c r="D1" s="72"/>
      <c r="E1" s="72"/>
    </row>
    <row r="2" spans="1:5" ht="12.75">
      <c r="A2" s="31"/>
      <c r="B2" s="33"/>
      <c r="C2" s="33"/>
      <c r="D2" s="33"/>
      <c r="E2" s="33"/>
    </row>
    <row r="3" spans="1:5" ht="9.75" customHeight="1">
      <c r="A3" s="31"/>
      <c r="B3" s="33"/>
      <c r="C3" s="33"/>
      <c r="D3" s="33"/>
      <c r="E3" s="33"/>
    </row>
    <row r="4" spans="1:5" ht="18">
      <c r="A4" s="31"/>
      <c r="B4" s="35"/>
      <c r="C4" s="35"/>
      <c r="D4" s="35"/>
      <c r="E4" s="35"/>
    </row>
    <row r="5" spans="1:5" ht="25.5" customHeight="1" thickBot="1">
      <c r="A5" s="31"/>
      <c r="B5" s="74"/>
      <c r="C5" s="94"/>
      <c r="D5" s="94"/>
      <c r="E5" s="94"/>
    </row>
    <row r="6" spans="1:5" s="95" customFormat="1" ht="16.5" customHeight="1">
      <c r="A6" s="237" t="s">
        <v>0</v>
      </c>
      <c r="B6" s="238" t="str">
        <f>Orçamento!C5</f>
        <v>Escola do Futuro Profª Magali Trevizan Proença de Almeida</v>
      </c>
      <c r="C6" s="239"/>
      <c r="D6" s="239"/>
      <c r="E6" s="240"/>
    </row>
    <row r="7" spans="1:5" s="95" customFormat="1" ht="7.5" customHeight="1">
      <c r="A7" s="241"/>
      <c r="B7" s="222"/>
      <c r="C7" s="242"/>
      <c r="D7" s="242"/>
      <c r="E7" s="243"/>
    </row>
    <row r="8" spans="1:5" s="95" customFormat="1" ht="18" customHeight="1">
      <c r="A8" s="244" t="s">
        <v>207</v>
      </c>
      <c r="B8" s="222" t="str">
        <f>Orçamento!C7</f>
        <v>Reforma</v>
      </c>
      <c r="C8" s="112"/>
      <c r="D8" s="245" t="str">
        <f>Orçamento!F7</f>
        <v>Área de intervenção:</v>
      </c>
      <c r="E8" s="327">
        <f>Orçamento!H7</f>
        <v>863.11</v>
      </c>
    </row>
    <row r="9" spans="1:5" s="95" customFormat="1" ht="7.5" customHeight="1">
      <c r="A9" s="241"/>
      <c r="B9" s="222"/>
      <c r="C9" s="112"/>
      <c r="D9" s="246"/>
      <c r="E9" s="328"/>
    </row>
    <row r="10" spans="1:5" s="95" customFormat="1" ht="18" customHeight="1">
      <c r="A10" s="241" t="s">
        <v>3</v>
      </c>
      <c r="B10" s="247" t="str">
        <f>Orçamento!C9</f>
        <v>Estrada Reta, nº 93, Chacará Santa Cecília - Itapevi - SP</v>
      </c>
      <c r="C10" s="112"/>
      <c r="D10" s="245" t="str">
        <f>Orçamento!F9</f>
        <v>Investimento:</v>
      </c>
      <c r="E10" s="329">
        <f>Orçamento!H9</f>
        <v>0</v>
      </c>
    </row>
    <row r="11" spans="1:5" s="95" customFormat="1" ht="7.5" customHeight="1">
      <c r="A11" s="241"/>
      <c r="B11" s="222"/>
      <c r="C11" s="112"/>
      <c r="D11" s="246"/>
      <c r="E11" s="328"/>
    </row>
    <row r="12" spans="1:5" s="95" customFormat="1" ht="18" customHeight="1">
      <c r="A12" s="241"/>
      <c r="B12" s="110"/>
      <c r="C12" s="112"/>
      <c r="D12" s="245" t="str">
        <f>Orçamento!F11</f>
        <v>Invest./Área:</v>
      </c>
      <c r="E12" s="248">
        <f>Orçamento!H11</f>
        <v>0</v>
      </c>
    </row>
    <row r="13" spans="1:5" ht="7.5" customHeight="1" thickBot="1">
      <c r="A13" s="249"/>
      <c r="B13" s="250"/>
      <c r="C13" s="250"/>
      <c r="D13" s="250"/>
      <c r="E13" s="251"/>
    </row>
    <row r="14" spans="1:5" ht="18" customHeight="1" thickBot="1">
      <c r="A14" s="324"/>
      <c r="B14" s="324"/>
      <c r="C14" s="324"/>
      <c r="D14" s="324"/>
      <c r="E14" s="324"/>
    </row>
    <row r="15" spans="1:5" s="96" customFormat="1" ht="39.75" customHeight="1">
      <c r="A15" s="252" t="s">
        <v>5</v>
      </c>
      <c r="B15" s="136" t="s">
        <v>7</v>
      </c>
      <c r="C15" s="253" t="s">
        <v>125</v>
      </c>
      <c r="D15" s="253" t="s">
        <v>126</v>
      </c>
      <c r="E15" s="254" t="s">
        <v>10</v>
      </c>
    </row>
    <row r="16" spans="1:5" s="97" customFormat="1" ht="19.5" customHeight="1">
      <c r="A16" s="255">
        <f>Orçamento!A14</f>
        <v>1</v>
      </c>
      <c r="B16" s="256" t="str">
        <f>VLOOKUP(A16,Orçamento!$A$14:$I$111,4,FALSE)</f>
        <v>ADMINISTRAÇÃO LOCAL E INSTALAÇÕES DE CANTEIRO</v>
      </c>
      <c r="C16" s="257">
        <f>VLOOKUP(B16,Orçamento!$D$14:$I$111,2,FALSE)</f>
        <v>0</v>
      </c>
      <c r="D16" s="258">
        <f>C16*(1+Orçamento!$F$113)</f>
        <v>0</v>
      </c>
      <c r="E16" s="259" t="e">
        <f>VLOOKUP(B16,Orçamento!$D$14:$I122,6,FALSE)</f>
        <v>#DIV/0!</v>
      </c>
    </row>
    <row r="17" spans="1:5" s="97" customFormat="1" ht="19.5" customHeight="1">
      <c r="A17" s="255">
        <f>Orçamento!A19</f>
        <v>2</v>
      </c>
      <c r="B17" s="256" t="str">
        <f>VLOOKUP(A17,Orçamento!$A$14:$I$111,4,FALSE)</f>
        <v>DEMOLIÇÃO E RETIRADA</v>
      </c>
      <c r="C17" s="257">
        <f>VLOOKUP(B17,Orçamento!$D$14:$I$111,2,FALSE)</f>
        <v>0</v>
      </c>
      <c r="D17" s="258">
        <f>C17*(1+Orçamento!$F$113)</f>
        <v>0</v>
      </c>
      <c r="E17" s="259" t="e">
        <f>VLOOKUP(B17,Orçamento!$D$14:$I122,6,FALSE)</f>
        <v>#DIV/0!</v>
      </c>
    </row>
    <row r="18" spans="1:5" s="97" customFormat="1" ht="19.5" customHeight="1">
      <c r="A18" s="255">
        <f>Orçamento!A28</f>
        <v>3</v>
      </c>
      <c r="B18" s="256" t="str">
        <f>VLOOKUP(A18,Orçamento!$A$14:$I$111,4,FALSE)</f>
        <v>ALVENARIA E ELE MENTOS DIVISÓRIOS</v>
      </c>
      <c r="C18" s="257">
        <f>VLOOKUP(B18,Orçamento!$D$14:$I$111,2,FALSE)</f>
        <v>0</v>
      </c>
      <c r="D18" s="258">
        <f>C18*(1+Orçamento!$F$113)</f>
        <v>0</v>
      </c>
      <c r="E18" s="259" t="e">
        <f>VLOOKUP(B18,Orçamento!$D$14:$I122,6,FALSE)</f>
        <v>#DIV/0!</v>
      </c>
    </row>
    <row r="19" spans="1:5" s="97" customFormat="1" ht="19.5" customHeight="1">
      <c r="A19" s="255">
        <f>Orçamento!A36</f>
        <v>4</v>
      </c>
      <c r="B19" s="256" t="str">
        <f>VLOOKUP(A19,Orçamento!$A$14:$I$111,4,FALSE)</f>
        <v>ESQUADRIAS</v>
      </c>
      <c r="C19" s="257">
        <f>VLOOKUP(B19,Orçamento!$D$14:$I$111,2,FALSE)</f>
        <v>0</v>
      </c>
      <c r="D19" s="258">
        <f>C19*(1+Orçamento!$F$113)</f>
        <v>0</v>
      </c>
      <c r="E19" s="259" t="e">
        <f>VLOOKUP(B19,Orçamento!$D$14:$I122,6,FALSE)</f>
        <v>#DIV/0!</v>
      </c>
    </row>
    <row r="20" spans="1:5" s="97" customFormat="1" ht="19.5" customHeight="1">
      <c r="A20" s="255">
        <f>Orçamento!A55</f>
        <v>5</v>
      </c>
      <c r="B20" s="256" t="str">
        <f>VLOOKUP(A20,Orçamento!$A$14:$I$111,4,FALSE)</f>
        <v>INSTALAÇÃO HIDRÁULICA</v>
      </c>
      <c r="C20" s="257">
        <f>VLOOKUP(B20,Orçamento!$D$14:$I$111,2,FALSE)</f>
        <v>0</v>
      </c>
      <c r="D20" s="258">
        <f>C20*(1+Orçamento!$F$113)</f>
        <v>0</v>
      </c>
      <c r="E20" s="259" t="e">
        <f>VLOOKUP(B20,Orçamento!$D$14:$I122,6,FALSE)</f>
        <v>#DIV/0!</v>
      </c>
    </row>
    <row r="21" spans="1:5" s="97" customFormat="1" ht="19.5" customHeight="1">
      <c r="A21" s="255">
        <f>Orçamento!A73</f>
        <v>6</v>
      </c>
      <c r="B21" s="256" t="str">
        <f>VLOOKUP(A21,Orçamento!$A$14:$I$111,4,FALSE)</f>
        <v>INSTALAÇÕES ELÉTRICAS</v>
      </c>
      <c r="C21" s="257">
        <f>VLOOKUP(B21,Orçamento!$D$14:$I$111,2,FALSE)</f>
        <v>0</v>
      </c>
      <c r="D21" s="258">
        <f>C21*(1+Orçamento!$F$113)</f>
        <v>0</v>
      </c>
      <c r="E21" s="259" t="e">
        <f>VLOOKUP(B21,Orçamento!$D$14:$I122,6,FALSE)</f>
        <v>#DIV/0!</v>
      </c>
    </row>
    <row r="22" spans="1:5" s="97" customFormat="1" ht="19.5" customHeight="1">
      <c r="A22" s="255">
        <f>Orçamento!A83</f>
        <v>7</v>
      </c>
      <c r="B22" s="256" t="str">
        <f>VLOOKUP(A22,Orçamento!$A$14:$I$111,4,FALSE)</f>
        <v>PISO</v>
      </c>
      <c r="C22" s="257">
        <f>VLOOKUP(B22,Orçamento!$D$14:$I$111,2,FALSE)</f>
        <v>0</v>
      </c>
      <c r="D22" s="258">
        <f>C22*(1+Orçamento!$F$113)</f>
        <v>0</v>
      </c>
      <c r="E22" s="259" t="e">
        <f>VLOOKUP(B22,Orçamento!$D$14:$I122,6,FALSE)</f>
        <v>#DIV/0!</v>
      </c>
    </row>
    <row r="23" spans="1:5" s="97" customFormat="1" ht="19.5" customHeight="1">
      <c r="A23" s="255">
        <f>Orçamento!A86</f>
        <v>8</v>
      </c>
      <c r="B23" s="256" t="str">
        <f>VLOOKUP(A23,Orçamento!$A$14:$I$111,4,FALSE)</f>
        <v>REVESTIMENTO</v>
      </c>
      <c r="C23" s="257">
        <f>VLOOKUP(B23,Orçamento!$D$14:$I$111,2,FALSE)</f>
        <v>0</v>
      </c>
      <c r="D23" s="258">
        <f>C23*(1+Orçamento!$F$113)</f>
        <v>0</v>
      </c>
      <c r="E23" s="259" t="e">
        <f>VLOOKUP(B23,Orçamento!$D$14:$I122,6,FALSE)</f>
        <v>#DIV/0!</v>
      </c>
    </row>
    <row r="24" spans="1:5" s="97" customFormat="1" ht="19.5" customHeight="1">
      <c r="A24" s="255">
        <f>Orçamento!A95</f>
        <v>9</v>
      </c>
      <c r="B24" s="256" t="str">
        <f>VLOOKUP(A24,Orçamento!$A$14:$I$111,4,FALSE)</f>
        <v>PINTURA</v>
      </c>
      <c r="C24" s="257">
        <f>VLOOKUP(B24,Orçamento!$D$14:$I$111,2,FALSE)</f>
        <v>0</v>
      </c>
      <c r="D24" s="258">
        <f>C24*(1+Orçamento!$F$113)</f>
        <v>0</v>
      </c>
      <c r="E24" s="259" t="e">
        <f>VLOOKUP(B24,Orçamento!$D$14:$I122,6,FALSE)</f>
        <v>#DIV/0!</v>
      </c>
    </row>
    <row r="25" spans="1:5" s="97" customFormat="1" ht="19.5" customHeight="1">
      <c r="A25" s="255">
        <f>Orçamento!A99</f>
        <v>10</v>
      </c>
      <c r="B25" s="256" t="str">
        <f>VLOOKUP(A25,Orçamento!$A$14:$I$111,4,FALSE)</f>
        <v>SERVIÇOS COMPLEMENTARES</v>
      </c>
      <c r="C25" s="257">
        <f>VLOOKUP(B25,Orçamento!$D$14:$I$111,2,FALSE)</f>
        <v>0</v>
      </c>
      <c r="D25" s="258">
        <f>C25*(1+Orçamento!$F$113)</f>
        <v>0</v>
      </c>
      <c r="E25" s="259" t="e">
        <f>VLOOKUP(B25,Orçamento!$D$14:$I122,6,FALSE)</f>
        <v>#DIV/0!</v>
      </c>
    </row>
    <row r="26" spans="1:5" s="97" customFormat="1" ht="19.5" customHeight="1" thickBot="1">
      <c r="A26" s="260">
        <f>Orçamento!A109</f>
        <v>11</v>
      </c>
      <c r="B26" s="261" t="str">
        <f>VLOOKUP(A26,Orçamento!$A$14:$I$111,4,FALSE)</f>
        <v>LIMPEZA</v>
      </c>
      <c r="C26" s="262">
        <f>VLOOKUP(B26,Orçamento!$D$14:$I$111,2,FALSE)</f>
        <v>0</v>
      </c>
      <c r="D26" s="263">
        <f>C26*(1+Orçamento!$F$113)</f>
        <v>0</v>
      </c>
      <c r="E26" s="264" t="e">
        <f>VLOOKUP(B26,Orçamento!$D$14:$I122,6,FALSE)</f>
        <v>#DIV/0!</v>
      </c>
    </row>
    <row r="27" spans="1:5" s="97" customFormat="1" ht="19.5" customHeight="1" thickBot="1">
      <c r="A27" s="325" t="s">
        <v>124</v>
      </c>
      <c r="B27" s="326"/>
      <c r="C27" s="265">
        <f>SUM(C16:C26)</f>
        <v>0</v>
      </c>
      <c r="D27" s="265">
        <f>SUM(D16:D26)</f>
        <v>0</v>
      </c>
      <c r="E27" s="266" t="e">
        <f>SUM(E16:E26)</f>
        <v>#DIV/0!</v>
      </c>
    </row>
    <row r="28" spans="1:5" s="97" customFormat="1" ht="19.5" customHeight="1">
      <c r="A28" s="43"/>
      <c r="B28" s="43"/>
      <c r="C28" s="98"/>
      <c r="D28" s="98"/>
      <c r="E28" s="99"/>
    </row>
    <row r="29" spans="1:5" ht="12.75" customHeight="1">
      <c r="A29" s="43"/>
      <c r="B29" s="43"/>
      <c r="C29" s="98"/>
      <c r="D29" s="98"/>
      <c r="E29" s="99"/>
    </row>
    <row r="30" spans="1:5" ht="12.75" customHeight="1">
      <c r="A30" s="43"/>
      <c r="B30" s="43"/>
      <c r="C30" s="98"/>
      <c r="D30" s="62"/>
      <c r="E30" s="99"/>
    </row>
    <row r="31" spans="1:5" ht="12.75" customHeight="1">
      <c r="A31" s="43"/>
      <c r="B31" s="43"/>
      <c r="D31" s="62"/>
      <c r="E31" s="99"/>
    </row>
    <row r="32" spans="1:5" ht="15" customHeight="1">
      <c r="A32" s="31"/>
      <c r="B32" s="31"/>
      <c r="E32" s="62"/>
    </row>
    <row r="33" spans="1:5" ht="12.75" customHeight="1">
      <c r="A33" s="43"/>
      <c r="B33" s="101"/>
      <c r="C33" s="98"/>
      <c r="D33" s="98"/>
      <c r="E33" s="99"/>
    </row>
    <row r="34" spans="1:5" ht="12.75" customHeight="1">
      <c r="A34" s="43"/>
      <c r="B34" s="43"/>
      <c r="C34" s="98"/>
      <c r="D34" s="98"/>
      <c r="E34" s="99"/>
    </row>
    <row r="35" spans="1:5" ht="12.75" customHeight="1">
      <c r="A35" s="43"/>
      <c r="B35" s="101"/>
      <c r="C35" s="98"/>
      <c r="D35" s="98"/>
      <c r="E35" s="99"/>
    </row>
    <row r="36" spans="1:5" ht="12.75" customHeight="1">
      <c r="A36" s="43"/>
      <c r="B36" s="43"/>
      <c r="C36" s="42"/>
      <c r="D36" s="42"/>
      <c r="E36" s="42"/>
    </row>
    <row r="37" spans="2:5" ht="15" customHeight="1">
      <c r="B37" s="102"/>
      <c r="C37" s="41"/>
      <c r="D37" s="41"/>
      <c r="E37" s="41"/>
    </row>
    <row r="38" spans="2:5" ht="12.75" customHeight="1">
      <c r="B38" s="52"/>
      <c r="C38" s="103"/>
      <c r="D38" s="103"/>
      <c r="E38" s="103"/>
    </row>
    <row r="39" spans="2:5" ht="12.75" customHeight="1">
      <c r="B39" s="52"/>
      <c r="C39" s="103"/>
      <c r="D39" s="103"/>
      <c r="E39" s="103"/>
    </row>
    <row r="40" spans="2:5" ht="12.75" customHeight="1">
      <c r="B40" s="92"/>
      <c r="C40" s="103"/>
      <c r="D40" s="103"/>
      <c r="E40" s="103"/>
    </row>
  </sheetData>
  <sheetProtection password="CC53" sheet="1" formatCells="0" formatColumns="0" formatRows="0" selectLockedCells="1"/>
  <autoFilter ref="A15:E26"/>
  <mergeCells count="2">
    <mergeCell ref="A14:E14"/>
    <mergeCell ref="A27:B27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Erica Sotto</cp:lastModifiedBy>
  <cp:lastPrinted>2019-12-03T18:27:09Z</cp:lastPrinted>
  <dcterms:created xsi:type="dcterms:W3CDTF">2017-01-12T18:28:45Z</dcterms:created>
  <dcterms:modified xsi:type="dcterms:W3CDTF">2020-03-04T13:10:28Z</dcterms:modified>
  <cp:category/>
  <cp:version/>
  <cp:contentType/>
  <cp:contentStatus/>
</cp:coreProperties>
</file>